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935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<sst xmlns="http://schemas.openxmlformats.org/spreadsheetml/2006/main" count="137" uniqueCount="81">
  <si>
    <t>Bishton Community Council Monthly Financial Statement - 1st November 2021 / 30th November 2021</t>
  </si>
  <si>
    <t>Income</t>
  </si>
  <si>
    <t>Expenditure</t>
  </si>
  <si>
    <t>Date</t>
  </si>
  <si>
    <t>Origin</t>
  </si>
  <si>
    <t>Total</t>
  </si>
  <si>
    <t>CT 600
Categorisation</t>
  </si>
  <si>
    <t>Reason</t>
  </si>
  <si>
    <t>Area of Expenditure</t>
  </si>
  <si>
    <t>Payee</t>
  </si>
  <si>
    <t>Amount</t>
  </si>
  <si>
    <t>VAT</t>
  </si>
  <si>
    <t>1.11.21</t>
  </si>
  <si>
    <t>Opening Balance</t>
  </si>
  <si>
    <t>01.11.21</t>
  </si>
  <si>
    <t>Utilities (usage of water, gas and electric)</t>
  </si>
  <si>
    <t>Elec</t>
  </si>
  <si>
    <t xml:space="preserve">Underwood Community Centre </t>
  </si>
  <si>
    <t>EDF</t>
  </si>
  <si>
    <t xml:space="preserve">Sport Field  Facilities </t>
  </si>
  <si>
    <t>29.11.21</t>
  </si>
  <si>
    <t xml:space="preserve">Bishton Village Hall </t>
  </si>
  <si>
    <t>Gas</t>
  </si>
  <si>
    <t>Water</t>
  </si>
  <si>
    <t>Dwr Cymru</t>
  </si>
  <si>
    <t xml:space="preserve">Cleaning Materials </t>
  </si>
  <si>
    <t>Cleaning materials</t>
  </si>
  <si>
    <t>Buyology</t>
  </si>
  <si>
    <t>02.11.21</t>
  </si>
  <si>
    <t>Underwood Allotments</t>
  </si>
  <si>
    <t>Maintenance (Repair/Renewals)</t>
  </si>
  <si>
    <t>Annual boiler maintenance</t>
  </si>
  <si>
    <t>Groves Gas</t>
  </si>
  <si>
    <t>03.11.21</t>
  </si>
  <si>
    <t>Cleaning Services</t>
  </si>
  <si>
    <t>Sanitary Bins</t>
  </si>
  <si>
    <t xml:space="preserve">Cathedral Hygiene </t>
  </si>
  <si>
    <t>11.11.21</t>
  </si>
  <si>
    <t>IT (software, hardware &amp; website)</t>
  </si>
  <si>
    <t>Zoom</t>
  </si>
  <si>
    <t>General Council Expenditure</t>
  </si>
  <si>
    <t>15.11.21</t>
  </si>
  <si>
    <t>Encrypted memory stick</t>
  </si>
  <si>
    <t>General Admin</t>
  </si>
  <si>
    <t>Amazon Market place</t>
  </si>
  <si>
    <t>16.11.21</t>
  </si>
  <si>
    <t>Locks</t>
  </si>
  <si>
    <t>Newport Locksmith Ltd</t>
  </si>
  <si>
    <t>22.11.21</t>
  </si>
  <si>
    <t>Wi-Fi</t>
  </si>
  <si>
    <t>SMARTY</t>
  </si>
  <si>
    <t>Fire Safety Check</t>
  </si>
  <si>
    <t>FSSS Ltd</t>
  </si>
  <si>
    <t>24.11.21</t>
  </si>
  <si>
    <t>Office Items (telephony, stationery, postage etc)</t>
  </si>
  <si>
    <t>Receipt book</t>
  </si>
  <si>
    <t>Aevos Ltd</t>
  </si>
  <si>
    <t>27.11.21</t>
  </si>
  <si>
    <t>Wages (including holiday pay)</t>
  </si>
  <si>
    <t>Staff</t>
  </si>
  <si>
    <t>Smarty</t>
  </si>
  <si>
    <t>Monthly Income</t>
  </si>
  <si>
    <t>Monthly Expenditure</t>
  </si>
  <si>
    <t>Co-Op Account Summary</t>
  </si>
  <si>
    <t>Total Monthly Income</t>
  </si>
  <si>
    <t>Grant Spending Summary</t>
  </si>
  <si>
    <t>(Opening Balance + Monthly Income)</t>
  </si>
  <si>
    <t xml:space="preserve">Project/Grant </t>
  </si>
  <si>
    <t>Allocatied / Approved</t>
  </si>
  <si>
    <t>Spent</t>
  </si>
  <si>
    <t xml:space="preserve">Remaining </t>
  </si>
  <si>
    <t>Grants/Donations</t>
  </si>
  <si>
    <t>Closing Balance</t>
  </si>
  <si>
    <t>Gym Project</t>
  </si>
  <si>
    <t>(Total Monthly Income - Monthly Expenditure)</t>
  </si>
  <si>
    <t>UCC_Roof</t>
  </si>
  <si>
    <t>Bishton.Pond.Fence</t>
  </si>
  <si>
    <t>Bank Balance</t>
  </si>
  <si>
    <t>Bishton.Pond.Layner</t>
  </si>
  <si>
    <t>Co-Op Current Account</t>
  </si>
  <si>
    <t>Co-Op Savings Acount</t>
  </si>
</sst>
</file>

<file path=xl/styles.xml><?xml version="1.0" encoding="utf-8"?>
<styleSheet xmlns="http://schemas.openxmlformats.org/spreadsheetml/2006/main">
  <numFmts count="9">
    <numFmt numFmtId="176" formatCode="&quot;£&quot;#,##0.00"/>
    <numFmt numFmtId="42" formatCode="_-&quot;£&quot;* #,##0_-;\-&quot;£&quot;* #,##0_-;_-&quot;£&quot;* &quot;-&quot;_-;_-@_-"/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177" formatCode="0.0%"/>
    <numFmt numFmtId="178" formatCode="_-&quot;£&quot;* #,##0.00_-;\-&quot;£&quot;* #,##0.00_-;_-&quot;£&quot;* &quot;-&quot;??_-;_-@"/>
    <numFmt numFmtId="8" formatCode="&quot;£&quot;#,##0.00;[Red]\-&quot;£&quot;#,##0.00"/>
    <numFmt numFmtId="179" formatCode="&quot;£&quot;#,##0"/>
  </numFmts>
  <fonts count="39">
    <font>
      <sz val="11"/>
      <color theme="1"/>
      <name val="Calibri"/>
      <charset val="134"/>
      <scheme val="minor"/>
    </font>
    <font>
      <b/>
      <sz val="20"/>
      <color rgb="FF000000"/>
      <name val="Calibri"/>
      <charset val="134"/>
    </font>
    <font>
      <sz val="11"/>
      <color theme="1"/>
      <name val="Calibri"/>
      <charset val="134"/>
      <scheme val="minor"/>
    </font>
    <font>
      <b/>
      <sz val="14"/>
      <color rgb="FF000000"/>
      <name val="Arial"/>
      <charset val="134"/>
    </font>
    <font>
      <b/>
      <sz val="15"/>
      <color rgb="FF44546A"/>
      <name val="Calibri"/>
      <charset val="134"/>
    </font>
    <font>
      <b/>
      <sz val="12"/>
      <color rgb="FF000000"/>
      <name val="Arial"/>
      <charset val="134"/>
    </font>
    <font>
      <sz val="11"/>
      <color rgb="FF000000"/>
      <name val="Arial"/>
      <charset val="134"/>
    </font>
    <font>
      <sz val="14"/>
      <name val="Arial"/>
      <charset val="134"/>
    </font>
    <font>
      <sz val="14"/>
      <color rgb="FF000000"/>
      <name val="Arial"/>
      <charset val="134"/>
    </font>
    <font>
      <sz val="11"/>
      <name val="Arial"/>
      <charset val="134"/>
    </font>
    <font>
      <sz val="14"/>
      <color theme="1"/>
      <name val="Calibri"/>
      <charset val="134"/>
      <scheme val="minor"/>
    </font>
    <font>
      <sz val="14"/>
      <name val="Calibri"/>
      <charset val="134"/>
      <scheme val="minor"/>
    </font>
    <font>
      <b/>
      <sz val="14"/>
      <color rgb="FF00B050"/>
      <name val="Arial"/>
      <charset val="134"/>
    </font>
    <font>
      <b/>
      <sz val="11"/>
      <color rgb="FF00B050"/>
      <name val="Arial"/>
      <charset val="134"/>
    </font>
    <font>
      <b/>
      <sz val="14"/>
      <color rgb="FFFFFFFF"/>
      <name val="Arial"/>
      <charset val="134"/>
    </font>
    <font>
      <sz val="14"/>
      <color rgb="FF000000"/>
      <name val="Calibri"/>
      <charset val="134"/>
    </font>
    <font>
      <b/>
      <sz val="14"/>
      <name val="Arial"/>
      <charset val="134"/>
    </font>
    <font>
      <b/>
      <sz val="14"/>
      <color rgb="FF000000"/>
      <name val="Calibri"/>
      <charset val="134"/>
    </font>
    <font>
      <sz val="11"/>
      <name val="Calibri"/>
      <charset val="134"/>
    </font>
    <font>
      <b/>
      <sz val="11"/>
      <color rgb="FF000000"/>
      <name val="Calibri"/>
      <charset val="134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8" borderId="13" applyNumberForma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/>
    <xf numFmtId="176" fontId="6" fillId="0" borderId="0" xfId="0" applyNumberFormat="1" applyFont="1" applyFill="1" applyAlignment="1"/>
    <xf numFmtId="0" fontId="7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11" fillId="0" borderId="0" xfId="0" applyFont="1" applyFill="1" applyAlignment="1"/>
    <xf numFmtId="176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left"/>
    </xf>
    <xf numFmtId="176" fontId="12" fillId="0" borderId="0" xfId="0" applyNumberFormat="1" applyFont="1" applyFill="1" applyAlignment="1"/>
    <xf numFmtId="176" fontId="13" fillId="0" borderId="0" xfId="0" applyNumberFormat="1" applyFont="1" applyFill="1" applyAlignment="1"/>
    <xf numFmtId="0" fontId="12" fillId="0" borderId="0" xfId="0" applyFont="1" applyFill="1" applyAlignment="1"/>
    <xf numFmtId="0" fontId="14" fillId="0" borderId="0" xfId="0" applyFont="1" applyFill="1" applyAlignment="1">
      <alignment horizontal="left"/>
    </xf>
    <xf numFmtId="176" fontId="8" fillId="0" borderId="0" xfId="0" applyNumberFormat="1" applyFont="1" applyFill="1" applyAlignment="1"/>
    <xf numFmtId="8" fontId="13" fillId="0" borderId="0" xfId="0" applyNumberFormat="1" applyFont="1" applyFill="1" applyAlignment="1"/>
    <xf numFmtId="0" fontId="15" fillId="0" borderId="0" xfId="0" applyFont="1" applyFill="1" applyAlignment="1"/>
    <xf numFmtId="176" fontId="3" fillId="0" borderId="0" xfId="0" applyNumberFormat="1" applyFont="1" applyFill="1" applyAlignment="1">
      <alignment horizontal="left"/>
    </xf>
    <xf numFmtId="176" fontId="16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right"/>
    </xf>
    <xf numFmtId="176" fontId="17" fillId="0" borderId="0" xfId="0" applyNumberFormat="1" applyFont="1" applyFill="1" applyAlignment="1"/>
    <xf numFmtId="0" fontId="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176" fontId="2" fillId="0" borderId="0" xfId="0" applyNumberFormat="1" applyFont="1" applyFill="1" applyAlignment="1"/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4" fontId="7" fillId="0" borderId="0" xfId="5" applyFont="1"/>
    <xf numFmtId="44" fontId="7" fillId="0" borderId="0" xfId="5" applyFont="1" applyFill="1"/>
    <xf numFmtId="44" fontId="7" fillId="0" borderId="0" xfId="5" applyFont="1" applyAlignment="1">
      <alignment horizontal="left"/>
    </xf>
    <xf numFmtId="44" fontId="7" fillId="0" borderId="0" xfId="5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4" fontId="11" fillId="0" borderId="0" xfId="5" applyFont="1" applyAlignment="1">
      <alignment horizontal="left"/>
    </xf>
    <xf numFmtId="44" fontId="10" fillId="0" borderId="0" xfId="5" applyFont="1"/>
    <xf numFmtId="44" fontId="10" fillId="0" borderId="0" xfId="5" applyFont="1" applyFill="1" applyAlignment="1">
      <alignment horizontal="left"/>
    </xf>
    <xf numFmtId="44" fontId="11" fillId="0" borderId="0" xfId="5" applyFont="1"/>
    <xf numFmtId="44" fontId="11" fillId="0" borderId="0" xfId="5" applyFont="1" applyFill="1" applyAlignment="1">
      <alignment horizontal="left"/>
    </xf>
    <xf numFmtId="44" fontId="7" fillId="4" borderId="0" xfId="5" applyFont="1" applyFill="1" applyAlignment="1">
      <alignment horizontal="left"/>
    </xf>
    <xf numFmtId="44" fontId="11" fillId="4" borderId="0" xfId="5" applyFont="1" applyFill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/>
    </xf>
    <xf numFmtId="179" fontId="8" fillId="0" borderId="0" xfId="0" applyNumberFormat="1" applyFont="1" applyFill="1" applyBorder="1" applyAlignment="1">
      <alignment horizontal="right" indent="1"/>
    </xf>
    <xf numFmtId="179" fontId="8" fillId="0" borderId="0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/>
    <xf numFmtId="0" fontId="15" fillId="0" borderId="10" xfId="0" applyNumberFormat="1" applyFont="1" applyFill="1" applyBorder="1" applyAlignment="1"/>
    <xf numFmtId="179" fontId="8" fillId="0" borderId="11" xfId="0" applyNumberFormat="1" applyFont="1" applyFill="1" applyBorder="1" applyAlignment="1">
      <alignment horizontal="right" indent="1"/>
    </xf>
    <xf numFmtId="179" fontId="8" fillId="0" borderId="11" xfId="0" applyNumberFormat="1" applyFont="1" applyFill="1" applyBorder="1" applyAlignment="1">
      <alignment horizontal="center"/>
    </xf>
    <xf numFmtId="179" fontId="8" fillId="0" borderId="12" xfId="0" applyNumberFormat="1" applyFont="1" applyFill="1" applyBorder="1" applyAlignment="1">
      <alignment horizontal="center"/>
    </xf>
    <xf numFmtId="176" fontId="19" fillId="0" borderId="0" xfId="0" applyNumberFormat="1" applyFont="1" applyFill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whoopy boy main\Documents\Bishton Community Council\Budget and Finance\Budget Forcast for 2019 to 2020\Monthly Expenditure\Monthly Statements 2019-20 with financial vari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Statements%20up%20to%20%20March%202022%20Years%20E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y"/>
      <sheetName val="Forecast"/>
      <sheetName val=" Summary Category"/>
      <sheetName val="Summary Area"/>
      <sheetName val="Councillor payments"/>
      <sheetName val="Forecast ins outs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Category"/>
      <sheetName val="Precept"/>
      <sheetName val="Project"/>
      <sheetName val=" Summary Category"/>
      <sheetName val="Projects &amp; Grants "/>
      <sheetName val="Income "/>
      <sheetName val="Cost Centre"/>
      <sheetName val="Utilities costs"/>
      <sheetName val="Councillor payments"/>
      <sheetName val="Forecast ins outs"/>
      <sheetName val="Forcast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Pull Down "/>
      <sheetName val="Allotment Income"/>
      <sheetName val="18 to1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Grants/Donations</v>
          </cell>
          <cell r="B10">
            <v>1000</v>
          </cell>
        </row>
        <row r="10">
          <cell r="D10">
            <v>647.7</v>
          </cell>
        </row>
        <row r="11">
          <cell r="A11" t="str">
            <v>Gym Project</v>
          </cell>
          <cell r="B11">
            <v>130000</v>
          </cell>
        </row>
        <row r="11">
          <cell r="D11">
            <v>6238.98</v>
          </cell>
        </row>
        <row r="12">
          <cell r="A12" t="str">
            <v>UCC_Roof</v>
          </cell>
          <cell r="B12">
            <v>15000</v>
          </cell>
        </row>
        <row r="12">
          <cell r="D12">
            <v>350</v>
          </cell>
        </row>
        <row r="13">
          <cell r="A13" t="str">
            <v>Bishton.Pond.Fence</v>
          </cell>
          <cell r="B13">
            <v>750</v>
          </cell>
        </row>
        <row r="13">
          <cell r="D13">
            <v>668.4</v>
          </cell>
        </row>
        <row r="14">
          <cell r="A14" t="str">
            <v>Bishton.Pond.Layner</v>
          </cell>
          <cell r="B14">
            <v>750</v>
          </cell>
        </row>
        <row r="14">
          <cell r="D14">
            <v>1618.17</v>
          </cell>
        </row>
        <row r="15">
          <cell r="A15" t="str">
            <v>Active Underwood Grant </v>
          </cell>
          <cell r="B15">
            <v>3500</v>
          </cell>
        </row>
        <row r="15">
          <cell r="D15">
            <v>1963.27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0">
          <cell r="D40">
            <v>32474.06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id="1" name="Table9" displayName="Table9" ref="F5:M24" totalsRowShown="0">
  <autoFilter ref="F5:M24"/>
  <tableColumns count="8">
    <tableColumn id="1" name="Date"/>
    <tableColumn id="2" name="CT 600&#10;Categorisation"/>
    <tableColumn id="3" name="Reason"/>
    <tableColumn id="4" name="Area of Expenditure"/>
    <tableColumn id="5" name="Payee"/>
    <tableColumn id="6" name="Amount"/>
    <tableColumn id="7" name="VAT"/>
    <tableColumn id="8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abSelected="1" topLeftCell="A25" workbookViewId="0">
      <selection activeCell="G16" sqref="G16"/>
    </sheetView>
  </sheetViews>
  <sheetFormatPr defaultColWidth="8.88888888888889" defaultRowHeight="14.4"/>
  <cols>
    <col min="1" max="1" width="13.5555555555556" customWidth="1"/>
    <col min="2" max="2" width="38.3333333333333" customWidth="1"/>
    <col min="3" max="3" width="15.4444444444444" customWidth="1"/>
    <col min="6" max="6" width="13.3333333333333" customWidth="1"/>
    <col min="7" max="7" width="61.1111111111111" customWidth="1"/>
    <col min="8" max="8" width="33.8888888888889" customWidth="1"/>
    <col min="9" max="9" width="40.1111111111111" customWidth="1"/>
    <col min="10" max="10" width="29.6666666666667" customWidth="1"/>
    <col min="11" max="11" width="15.5555555555556" customWidth="1"/>
    <col min="12" max="12" width="11.2222222222222" customWidth="1"/>
    <col min="13" max="13" width="15.2222222222222" customWidth="1"/>
  </cols>
  <sheetData>
    <row r="1" ht="25.8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5.8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15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39.6" spans="1:14">
      <c r="A4" s="3" t="s">
        <v>1</v>
      </c>
      <c r="B4" s="4"/>
      <c r="C4" s="4"/>
      <c r="D4" s="4"/>
      <c r="E4" s="2"/>
      <c r="F4" s="5" t="s">
        <v>2</v>
      </c>
      <c r="G4" s="6"/>
      <c r="H4" s="6"/>
      <c r="I4" s="6"/>
      <c r="J4" s="6"/>
      <c r="K4" s="6"/>
      <c r="L4" s="6"/>
      <c r="M4" s="39"/>
      <c r="N4" s="2"/>
    </row>
    <row r="5" ht="79.2" spans="1:14">
      <c r="A5" s="3" t="s">
        <v>3</v>
      </c>
      <c r="B5" s="3" t="s">
        <v>4</v>
      </c>
      <c r="C5" s="4" t="s">
        <v>5</v>
      </c>
      <c r="D5" s="4"/>
      <c r="E5" s="7"/>
      <c r="F5" s="8" t="s">
        <v>3</v>
      </c>
      <c r="G5" s="9" t="s">
        <v>6</v>
      </c>
      <c r="H5" s="9" t="s">
        <v>7</v>
      </c>
      <c r="I5" s="9" t="s">
        <v>8</v>
      </c>
      <c r="J5" s="9" t="s">
        <v>9</v>
      </c>
      <c r="K5" s="40" t="s">
        <v>10</v>
      </c>
      <c r="L5" s="40" t="s">
        <v>11</v>
      </c>
      <c r="M5" s="41" t="s">
        <v>5</v>
      </c>
      <c r="N5" s="2"/>
    </row>
    <row r="6" ht="17.4" spans="1:14">
      <c r="A6" s="3" t="s">
        <v>12</v>
      </c>
      <c r="B6" s="3" t="s">
        <v>13</v>
      </c>
      <c r="C6" s="10">
        <f>SUM([2]October!D40)</f>
        <v>32474.06</v>
      </c>
      <c r="D6" s="10"/>
      <c r="E6" s="11"/>
      <c r="F6" s="12" t="s">
        <v>14</v>
      </c>
      <c r="G6" s="12" t="s">
        <v>15</v>
      </c>
      <c r="H6" s="12" t="s">
        <v>16</v>
      </c>
      <c r="I6" s="12" t="s">
        <v>17</v>
      </c>
      <c r="J6" s="12" t="s">
        <v>18</v>
      </c>
      <c r="K6" s="42">
        <v>1</v>
      </c>
      <c r="L6" s="42"/>
      <c r="M6" s="43">
        <v>1</v>
      </c>
      <c r="N6" s="2"/>
    </row>
    <row r="7" ht="17.4" spans="1:14">
      <c r="A7" s="13" t="s">
        <v>14</v>
      </c>
      <c r="B7" s="14" t="s">
        <v>17</v>
      </c>
      <c r="C7" s="15">
        <v>85.99</v>
      </c>
      <c r="D7" s="15"/>
      <c r="E7" s="11"/>
      <c r="F7" s="16" t="s">
        <v>14</v>
      </c>
      <c r="G7" s="12" t="s">
        <v>15</v>
      </c>
      <c r="H7" s="12" t="s">
        <v>16</v>
      </c>
      <c r="I7" s="16" t="s">
        <v>19</v>
      </c>
      <c r="J7" s="16" t="s">
        <v>18</v>
      </c>
      <c r="K7" s="44">
        <v>142</v>
      </c>
      <c r="L7" s="44"/>
      <c r="M7" s="45">
        <v>142</v>
      </c>
      <c r="N7" s="2"/>
    </row>
    <row r="8" ht="17.4" spans="1:14">
      <c r="A8" s="13" t="s">
        <v>20</v>
      </c>
      <c r="B8" s="14" t="s">
        <v>21</v>
      </c>
      <c r="C8" s="15">
        <v>24.5</v>
      </c>
      <c r="D8" s="15"/>
      <c r="E8" s="11"/>
      <c r="F8" s="16" t="s">
        <v>14</v>
      </c>
      <c r="G8" s="12" t="s">
        <v>15</v>
      </c>
      <c r="H8" s="12" t="s">
        <v>22</v>
      </c>
      <c r="I8" s="16" t="s">
        <v>17</v>
      </c>
      <c r="J8" s="12" t="s">
        <v>18</v>
      </c>
      <c r="K8" s="44">
        <v>40</v>
      </c>
      <c r="L8" s="44"/>
      <c r="M8" s="45">
        <v>40</v>
      </c>
      <c r="N8" s="2"/>
    </row>
    <row r="9" ht="17.4" spans="1:14">
      <c r="A9" s="13"/>
      <c r="B9" s="14"/>
      <c r="C9" s="15"/>
      <c r="D9" s="15"/>
      <c r="E9" s="11"/>
      <c r="F9" s="16" t="s">
        <v>14</v>
      </c>
      <c r="G9" s="12" t="s">
        <v>15</v>
      </c>
      <c r="H9" s="12" t="s">
        <v>22</v>
      </c>
      <c r="I9" s="16" t="s">
        <v>17</v>
      </c>
      <c r="J9" s="12" t="s">
        <v>18</v>
      </c>
      <c r="K9" s="44">
        <v>9</v>
      </c>
      <c r="L9" s="44"/>
      <c r="M9" s="45">
        <v>9</v>
      </c>
      <c r="N9" s="2"/>
    </row>
    <row r="10" ht="17.4" spans="1:14">
      <c r="A10" s="13"/>
      <c r="B10" s="14"/>
      <c r="C10" s="15"/>
      <c r="D10" s="15"/>
      <c r="E10" s="17"/>
      <c r="F10" s="16" t="s">
        <v>14</v>
      </c>
      <c r="G10" s="12" t="s">
        <v>15</v>
      </c>
      <c r="H10" s="12" t="s">
        <v>16</v>
      </c>
      <c r="I10" s="16" t="s">
        <v>21</v>
      </c>
      <c r="J10" s="16" t="s">
        <v>18</v>
      </c>
      <c r="K10" s="44">
        <v>22</v>
      </c>
      <c r="L10" s="44"/>
      <c r="M10" s="45">
        <v>22</v>
      </c>
      <c r="N10" s="38"/>
    </row>
    <row r="11" ht="17.4" spans="1:14">
      <c r="A11" s="13"/>
      <c r="B11" s="14"/>
      <c r="C11" s="15"/>
      <c r="D11" s="15"/>
      <c r="E11" s="17"/>
      <c r="F11" s="16" t="s">
        <v>14</v>
      </c>
      <c r="G11" s="12" t="s">
        <v>15</v>
      </c>
      <c r="H11" s="12" t="s">
        <v>23</v>
      </c>
      <c r="I11" s="16" t="s">
        <v>21</v>
      </c>
      <c r="J11" s="16" t="s">
        <v>24</v>
      </c>
      <c r="K11" s="44">
        <v>63.17</v>
      </c>
      <c r="L11" s="44"/>
      <c r="M11" s="45">
        <v>63.17</v>
      </c>
      <c r="N11" s="2"/>
    </row>
    <row r="12" ht="17.4" spans="1:14">
      <c r="A12" s="13"/>
      <c r="B12" s="14"/>
      <c r="C12" s="15"/>
      <c r="D12" s="15"/>
      <c r="E12" s="18"/>
      <c r="F12" s="16" t="s">
        <v>14</v>
      </c>
      <c r="G12" s="12" t="s">
        <v>25</v>
      </c>
      <c r="H12" s="12" t="s">
        <v>26</v>
      </c>
      <c r="I12" s="16" t="s">
        <v>21</v>
      </c>
      <c r="J12" s="12" t="s">
        <v>27</v>
      </c>
      <c r="K12" s="44">
        <v>54.72</v>
      </c>
      <c r="L12" s="44">
        <v>13.68</v>
      </c>
      <c r="M12" s="45">
        <v>68.4</v>
      </c>
      <c r="N12" s="2"/>
    </row>
    <row r="13" ht="17.4" spans="1:14">
      <c r="A13" s="13"/>
      <c r="B13" s="14"/>
      <c r="C13" s="15"/>
      <c r="D13" s="15"/>
      <c r="E13" s="11"/>
      <c r="F13" s="16" t="s">
        <v>28</v>
      </c>
      <c r="G13" s="12" t="s">
        <v>15</v>
      </c>
      <c r="H13" s="12" t="s">
        <v>23</v>
      </c>
      <c r="I13" s="16" t="s">
        <v>29</v>
      </c>
      <c r="J13" s="16" t="s">
        <v>24</v>
      </c>
      <c r="K13" s="44">
        <v>138.67</v>
      </c>
      <c r="L13" s="44">
        <v>0</v>
      </c>
      <c r="M13" s="45">
        <v>138.67</v>
      </c>
      <c r="N13" s="2"/>
    </row>
    <row r="14" ht="17.4" spans="1:14">
      <c r="A14" s="13"/>
      <c r="B14" s="14"/>
      <c r="C14" s="15"/>
      <c r="D14" s="15"/>
      <c r="E14" s="11"/>
      <c r="F14" s="16" t="s">
        <v>28</v>
      </c>
      <c r="G14" s="12" t="s">
        <v>15</v>
      </c>
      <c r="H14" s="12" t="s">
        <v>23</v>
      </c>
      <c r="I14" s="16" t="s">
        <v>19</v>
      </c>
      <c r="J14" s="16" t="s">
        <v>24</v>
      </c>
      <c r="K14" s="44">
        <v>99.44</v>
      </c>
      <c r="L14" s="44">
        <v>0</v>
      </c>
      <c r="M14" s="45">
        <v>99.44</v>
      </c>
      <c r="N14" s="15"/>
    </row>
    <row r="15" ht="17.4" spans="1:14">
      <c r="A15" s="13"/>
      <c r="B15" s="14"/>
      <c r="C15" s="15"/>
      <c r="D15" s="15"/>
      <c r="E15" s="11"/>
      <c r="F15" s="16" t="s">
        <v>28</v>
      </c>
      <c r="G15" s="12" t="s">
        <v>30</v>
      </c>
      <c r="H15" s="12" t="s">
        <v>31</v>
      </c>
      <c r="I15" s="16" t="s">
        <v>17</v>
      </c>
      <c r="J15" s="16" t="s">
        <v>32</v>
      </c>
      <c r="K15" s="44">
        <v>200</v>
      </c>
      <c r="L15" s="44">
        <v>40</v>
      </c>
      <c r="M15" s="45">
        <v>240</v>
      </c>
      <c r="N15" s="2"/>
    </row>
    <row r="16" ht="18" spans="1:14">
      <c r="A16" s="13"/>
      <c r="B16" s="14"/>
      <c r="C16" s="15"/>
      <c r="D16" s="15"/>
      <c r="E16" s="2"/>
      <c r="F16" s="16" t="s">
        <v>33</v>
      </c>
      <c r="G16" s="19" t="s">
        <v>34</v>
      </c>
      <c r="H16" s="19" t="s">
        <v>35</v>
      </c>
      <c r="I16" s="46" t="s">
        <v>17</v>
      </c>
      <c r="J16" s="47" t="s">
        <v>36</v>
      </c>
      <c r="K16" s="48">
        <v>19.5</v>
      </c>
      <c r="L16" s="49">
        <v>3.9</v>
      </c>
      <c r="M16" s="50">
        <v>23.4</v>
      </c>
      <c r="N16" s="2"/>
    </row>
    <row r="17" ht="18" spans="1:14">
      <c r="A17" s="13"/>
      <c r="B17" s="14"/>
      <c r="C17" s="15"/>
      <c r="D17" s="15"/>
      <c r="E17" s="2"/>
      <c r="F17" s="16" t="s">
        <v>37</v>
      </c>
      <c r="G17" s="20" t="s">
        <v>38</v>
      </c>
      <c r="H17" s="20" t="s">
        <v>39</v>
      </c>
      <c r="I17" s="47" t="s">
        <v>40</v>
      </c>
      <c r="J17" s="20" t="s">
        <v>39</v>
      </c>
      <c r="K17" s="48">
        <v>11.99</v>
      </c>
      <c r="L17" s="51">
        <v>2.4</v>
      </c>
      <c r="M17" s="52">
        <v>14.39</v>
      </c>
      <c r="N17" s="38"/>
    </row>
    <row r="18" ht="17.4" spans="1:14">
      <c r="A18" s="13"/>
      <c r="B18" s="3"/>
      <c r="C18" s="21"/>
      <c r="D18" s="21"/>
      <c r="E18" s="2"/>
      <c r="F18" s="16" t="s">
        <v>41</v>
      </c>
      <c r="G18" s="12" t="s">
        <v>38</v>
      </c>
      <c r="H18" s="12" t="s">
        <v>42</v>
      </c>
      <c r="I18" s="16" t="s">
        <v>43</v>
      </c>
      <c r="J18" s="16" t="s">
        <v>44</v>
      </c>
      <c r="K18" s="44">
        <v>21.74</v>
      </c>
      <c r="L18" s="53"/>
      <c r="M18" s="45">
        <v>21.74</v>
      </c>
      <c r="N18" s="2"/>
    </row>
    <row r="19" ht="17.4" spans="1:14">
      <c r="A19" s="13"/>
      <c r="B19" s="3"/>
      <c r="C19" s="21"/>
      <c r="D19" s="21"/>
      <c r="E19" s="2"/>
      <c r="F19" s="16" t="s">
        <v>45</v>
      </c>
      <c r="G19" s="12" t="s">
        <v>30</v>
      </c>
      <c r="H19" s="12" t="s">
        <v>46</v>
      </c>
      <c r="I19" s="16" t="s">
        <v>17</v>
      </c>
      <c r="J19" s="16" t="s">
        <v>47</v>
      </c>
      <c r="K19" s="44">
        <v>20.8</v>
      </c>
      <c r="L19" s="44">
        <v>5.2</v>
      </c>
      <c r="M19" s="45">
        <v>26</v>
      </c>
      <c r="N19" s="2"/>
    </row>
    <row r="20" ht="18" spans="1:14">
      <c r="A20" s="13"/>
      <c r="B20" s="3"/>
      <c r="C20" s="21"/>
      <c r="D20" s="21"/>
      <c r="E20" s="2"/>
      <c r="F20" s="16" t="s">
        <v>48</v>
      </c>
      <c r="G20" s="20" t="s">
        <v>38</v>
      </c>
      <c r="H20" s="20" t="s">
        <v>49</v>
      </c>
      <c r="I20" s="47" t="s">
        <v>21</v>
      </c>
      <c r="J20" s="20" t="s">
        <v>50</v>
      </c>
      <c r="K20" s="48">
        <v>18</v>
      </c>
      <c r="L20" s="54"/>
      <c r="M20" s="52">
        <v>18</v>
      </c>
      <c r="N20" s="2"/>
    </row>
    <row r="21" ht="17.4" spans="1:14">
      <c r="A21" s="13"/>
      <c r="B21" s="3"/>
      <c r="C21" s="21"/>
      <c r="D21" s="21"/>
      <c r="E21" s="2"/>
      <c r="F21" s="16" t="s">
        <v>48</v>
      </c>
      <c r="G21" s="12" t="s">
        <v>30</v>
      </c>
      <c r="H21" s="12" t="s">
        <v>51</v>
      </c>
      <c r="I21" s="16" t="s">
        <v>21</v>
      </c>
      <c r="J21" s="16" t="s">
        <v>52</v>
      </c>
      <c r="K21" s="44">
        <v>72.5</v>
      </c>
      <c r="L21" s="44">
        <v>14.5</v>
      </c>
      <c r="M21" s="44">
        <v>87</v>
      </c>
      <c r="N21" s="2"/>
    </row>
    <row r="22" ht="17.4" spans="1:14">
      <c r="A22" s="13"/>
      <c r="B22" s="3"/>
      <c r="C22" s="21"/>
      <c r="D22" s="21"/>
      <c r="E22" s="2"/>
      <c r="F22" s="16" t="s">
        <v>53</v>
      </c>
      <c r="G22" s="12" t="s">
        <v>54</v>
      </c>
      <c r="H22" s="12" t="s">
        <v>55</v>
      </c>
      <c r="I22" s="16" t="s">
        <v>17</v>
      </c>
      <c r="J22" s="16" t="s">
        <v>56</v>
      </c>
      <c r="K22" s="44">
        <v>30</v>
      </c>
      <c r="L22" s="44">
        <v>6</v>
      </c>
      <c r="M22" s="44">
        <v>36</v>
      </c>
      <c r="N22" s="2"/>
    </row>
    <row r="23" ht="17.4" spans="1:14">
      <c r="A23" s="13"/>
      <c r="B23" s="3"/>
      <c r="C23" s="22"/>
      <c r="D23" s="22"/>
      <c r="E23" s="2"/>
      <c r="F23" s="16" t="s">
        <v>57</v>
      </c>
      <c r="G23" s="12" t="s">
        <v>58</v>
      </c>
      <c r="H23" s="12"/>
      <c r="I23" s="16" t="s">
        <v>40</v>
      </c>
      <c r="J23" s="16" t="s">
        <v>59</v>
      </c>
      <c r="K23" s="44">
        <v>1005.44</v>
      </c>
      <c r="L23" s="44">
        <v>0</v>
      </c>
      <c r="M23" s="44">
        <v>1005.44</v>
      </c>
      <c r="N23" s="2"/>
    </row>
    <row r="24" ht="17.4" spans="1:14">
      <c r="A24" s="23"/>
      <c r="B24" s="23"/>
      <c r="C24" s="24"/>
      <c r="D24" s="24"/>
      <c r="E24" s="25"/>
      <c r="F24" s="16" t="s">
        <v>20</v>
      </c>
      <c r="G24" s="12" t="s">
        <v>38</v>
      </c>
      <c r="H24" s="12" t="s">
        <v>49</v>
      </c>
      <c r="I24" s="16" t="s">
        <v>17</v>
      </c>
      <c r="J24" s="16" t="s">
        <v>60</v>
      </c>
      <c r="K24" s="44">
        <v>18</v>
      </c>
      <c r="L24" s="53"/>
      <c r="M24" s="44">
        <v>18</v>
      </c>
      <c r="N24" s="2"/>
    </row>
    <row r="25" ht="17.4" spans="1:14">
      <c r="A25" s="26"/>
      <c r="B25" s="27"/>
      <c r="C25" s="28"/>
      <c r="D25" s="28"/>
      <c r="E25" s="29"/>
      <c r="F25" s="16"/>
      <c r="G25" s="12"/>
      <c r="H25" s="12"/>
      <c r="I25" s="16"/>
      <c r="J25" s="16"/>
      <c r="K25" s="44"/>
      <c r="L25" s="44"/>
      <c r="M25" s="44"/>
      <c r="N25" s="2"/>
    </row>
    <row r="26" ht="18" spans="1:14">
      <c r="A26" s="30"/>
      <c r="B26" s="3"/>
      <c r="C26" s="31"/>
      <c r="D26" s="31"/>
      <c r="E26" s="2"/>
      <c r="F26" s="16"/>
      <c r="G26" s="12"/>
      <c r="H26" s="32"/>
      <c r="I26" s="12"/>
      <c r="J26" s="16"/>
      <c r="K26" s="44"/>
      <c r="L26" s="44"/>
      <c r="M26" s="44"/>
      <c r="N26" s="2"/>
    </row>
    <row r="27" ht="18" spans="1:14">
      <c r="A27" s="30"/>
      <c r="B27" s="3"/>
      <c r="C27" s="33"/>
      <c r="D27" s="33"/>
      <c r="E27" s="2"/>
      <c r="F27" s="16"/>
      <c r="G27" s="12"/>
      <c r="H27" s="32"/>
      <c r="I27" s="12"/>
      <c r="J27" s="16"/>
      <c r="K27" s="44"/>
      <c r="L27" s="44"/>
      <c r="M27" s="44"/>
      <c r="N27" s="2"/>
    </row>
    <row r="28" ht="18" spans="1:14">
      <c r="A28" s="30"/>
      <c r="B28" s="3" t="s">
        <v>61</v>
      </c>
      <c r="C28" s="34">
        <f>SUM(C7:C26)</f>
        <v>110.49</v>
      </c>
      <c r="D28" s="34"/>
      <c r="E28" s="2"/>
      <c r="F28" s="30"/>
      <c r="G28" s="35"/>
      <c r="H28" s="31"/>
      <c r="I28" s="30"/>
      <c r="J28" s="3" t="s">
        <v>62</v>
      </c>
      <c r="K28" s="34">
        <f t="shared" ref="K28:M28" si="0">+SUM(K6:K27)</f>
        <v>1987.97</v>
      </c>
      <c r="L28" s="34">
        <f t="shared" si="0"/>
        <v>85.68</v>
      </c>
      <c r="M28" s="34">
        <f t="shared" si="0"/>
        <v>2073.65</v>
      </c>
      <c r="N28" s="2"/>
    </row>
    <row r="29" ht="18" spans="1:14">
      <c r="A29" s="30"/>
      <c r="B29" s="3"/>
      <c r="C29" s="36"/>
      <c r="D29" s="36"/>
      <c r="E29" s="2"/>
      <c r="F29" s="30"/>
      <c r="G29" s="30"/>
      <c r="H29" s="31"/>
      <c r="I29" s="30"/>
      <c r="J29" s="13"/>
      <c r="K29" s="30"/>
      <c r="L29" s="30"/>
      <c r="M29" s="30"/>
      <c r="N29" s="2"/>
    </row>
    <row r="30" ht="18" spans="1:14">
      <c r="A30" s="30"/>
      <c r="B30" s="3"/>
      <c r="C30" s="31"/>
      <c r="D30" s="31"/>
      <c r="E30" s="2"/>
      <c r="F30" s="30"/>
      <c r="G30" s="2"/>
      <c r="H30" s="31"/>
      <c r="I30" s="30"/>
      <c r="J30" s="3"/>
      <c r="K30" s="34"/>
      <c r="L30" s="30"/>
      <c r="M30" s="30"/>
      <c r="N30" s="2"/>
    </row>
    <row r="31" ht="18" spans="1:14">
      <c r="A31" s="30"/>
      <c r="B31" s="37" t="s">
        <v>63</v>
      </c>
      <c r="C31" s="31"/>
      <c r="D31" s="31"/>
      <c r="E31" s="2"/>
      <c r="F31" s="2"/>
      <c r="G31" s="3"/>
      <c r="H31" s="31"/>
      <c r="I31" s="30"/>
      <c r="J31" s="3"/>
      <c r="K31" s="34"/>
      <c r="L31" s="30"/>
      <c r="M31" s="30"/>
      <c r="N31" s="2"/>
    </row>
    <row r="32" ht="18" spans="1:14">
      <c r="A32" s="30"/>
      <c r="B32" s="3" t="s">
        <v>13</v>
      </c>
      <c r="C32" s="31">
        <f>SUM(C6)</f>
        <v>32474.06</v>
      </c>
      <c r="D32" s="31"/>
      <c r="E32" s="2"/>
      <c r="F32" s="2"/>
      <c r="G32" s="2"/>
      <c r="H32" s="2"/>
      <c r="I32" s="2"/>
      <c r="J32" s="3"/>
      <c r="K32" s="34"/>
      <c r="L32" s="30"/>
      <c r="M32" s="30"/>
      <c r="N32" s="2"/>
    </row>
    <row r="33" ht="18" spans="1:14">
      <c r="A33" s="30"/>
      <c r="B33" s="3" t="s">
        <v>61</v>
      </c>
      <c r="C33" s="31">
        <f>SUM(C28)</f>
        <v>110.49</v>
      </c>
      <c r="D33" s="31"/>
      <c r="E33" s="2"/>
      <c r="F33" s="2"/>
      <c r="G33" s="2"/>
      <c r="H33" s="2"/>
      <c r="I33" s="2"/>
      <c r="J33" s="2"/>
      <c r="K33" s="2"/>
      <c r="L33" s="30"/>
      <c r="M33" s="30"/>
      <c r="N33" s="2"/>
    </row>
    <row r="34" ht="19.8" spans="1:14">
      <c r="A34" s="30"/>
      <c r="B34" s="3" t="s">
        <v>64</v>
      </c>
      <c r="C34" s="31">
        <f>SUM(C32:C33)</f>
        <v>32584.55</v>
      </c>
      <c r="D34" s="31"/>
      <c r="E34" s="2"/>
      <c r="F34" s="38"/>
      <c r="G34" s="2"/>
      <c r="H34" s="2"/>
      <c r="I34" s="2"/>
      <c r="J34" s="55" t="s">
        <v>65</v>
      </c>
      <c r="K34" s="56"/>
      <c r="L34" s="56"/>
      <c r="M34" s="56"/>
      <c r="N34" s="2"/>
    </row>
    <row r="35" ht="79.2" spans="1:14">
      <c r="A35" s="30"/>
      <c r="B35" s="2" t="s">
        <v>66</v>
      </c>
      <c r="C35" s="31"/>
      <c r="D35" s="31"/>
      <c r="E35" s="2"/>
      <c r="F35" s="2"/>
      <c r="G35" s="2"/>
      <c r="H35" s="38"/>
      <c r="I35" s="2"/>
      <c r="J35" s="57" t="s">
        <v>67</v>
      </c>
      <c r="K35" s="55" t="s">
        <v>68</v>
      </c>
      <c r="L35" s="55" t="s">
        <v>69</v>
      </c>
      <c r="M35" s="55" t="s">
        <v>70</v>
      </c>
      <c r="N35" s="2"/>
    </row>
    <row r="36" ht="17.4" spans="1:14">
      <c r="A36" s="2"/>
      <c r="B36" s="3" t="s">
        <v>62</v>
      </c>
      <c r="C36" s="31">
        <f>SUM(M28)</f>
        <v>2073.65</v>
      </c>
      <c r="D36" s="31"/>
      <c r="E36" s="2"/>
      <c r="F36" s="2"/>
      <c r="G36" s="2"/>
      <c r="H36" s="2"/>
      <c r="I36" s="2"/>
      <c r="J36" s="58" t="s">
        <v>71</v>
      </c>
      <c r="K36" s="59">
        <f>+SUMIF('[2]Projects &amp; Grants '!$A$10:$A$18,J36,'[2]Projects &amp; Grants '!$B$10:$B$18)</f>
        <v>1000</v>
      </c>
      <c r="L36" s="60">
        <f>+SUMIF('[2]Projects &amp; Grants '!$A$10:$A$18,$K36,'[2]Projects &amp; Grants '!$D$10:$D$18)</f>
        <v>0</v>
      </c>
      <c r="M36" s="61">
        <f t="shared" ref="M36:M45" si="1">+K36-L36</f>
        <v>1000</v>
      </c>
      <c r="N36" s="2"/>
    </row>
    <row r="37" ht="17.4" spans="1:14">
      <c r="A37" s="2"/>
      <c r="B37" s="3" t="s">
        <v>72</v>
      </c>
      <c r="C37" s="31">
        <f>SUM(C34-M28)</f>
        <v>30510.9</v>
      </c>
      <c r="D37" s="31"/>
      <c r="E37" s="2"/>
      <c r="F37" s="2"/>
      <c r="G37" s="14"/>
      <c r="H37" s="28"/>
      <c r="I37" s="13"/>
      <c r="J37" s="58" t="s">
        <v>73</v>
      </c>
      <c r="K37" s="59">
        <f>+SUMIF('[2]Projects &amp; Grants '!$A$10:$A$18,J37,'[2]Projects &amp; Grants '!$B$10:$B$18)</f>
        <v>130000</v>
      </c>
      <c r="L37" s="60">
        <f>+SUMIF('[2]Projects &amp; Grants '!$A$10:$A$18,$K37,'[2]Projects &amp; Grants '!$D$10:$D$18)</f>
        <v>0</v>
      </c>
      <c r="M37" s="61">
        <f t="shared" si="1"/>
        <v>130000</v>
      </c>
      <c r="N37" s="2"/>
    </row>
    <row r="38" ht="17.4" spans="1:14">
      <c r="A38" s="2"/>
      <c r="B38" s="2" t="s">
        <v>74</v>
      </c>
      <c r="C38" s="31"/>
      <c r="D38" s="31"/>
      <c r="E38" s="2"/>
      <c r="F38" s="2"/>
      <c r="G38" s="2"/>
      <c r="H38" s="38"/>
      <c r="I38" s="2"/>
      <c r="J38" s="58" t="s">
        <v>75</v>
      </c>
      <c r="K38" s="59">
        <f>+SUMIF('[2]Projects &amp; Grants '!$A$10:$A$18,J38,'[2]Projects &amp; Grants '!$B$10:$B$18)</f>
        <v>15000</v>
      </c>
      <c r="L38" s="60">
        <f>+SUMIF('[2]Projects &amp; Grants '!$A$10:$A$18,$K38,'[2]Projects &amp; Grants '!$D$10:$D$18)</f>
        <v>0</v>
      </c>
      <c r="M38" s="61">
        <f t="shared" si="1"/>
        <v>15000</v>
      </c>
      <c r="N38" s="2"/>
    </row>
    <row r="39" ht="17.4" spans="1:14">
      <c r="A39" s="2"/>
      <c r="B39" s="2"/>
      <c r="C39" s="31"/>
      <c r="D39" s="31"/>
      <c r="E39" s="2"/>
      <c r="F39" s="2"/>
      <c r="G39" s="2"/>
      <c r="H39" s="38"/>
      <c r="I39" s="2"/>
      <c r="J39" s="58" t="s">
        <v>76</v>
      </c>
      <c r="K39" s="59">
        <f>+SUMIF('[2]Projects &amp; Grants '!$A$10:$A$18,J39,'[2]Projects &amp; Grants '!$B$10:$B$18)</f>
        <v>750</v>
      </c>
      <c r="L39" s="60">
        <f>+SUMIF('[2]Projects &amp; Grants '!$A$10:$A$18,$K39,'[2]Projects &amp; Grants '!$D$10:$D$18)</f>
        <v>0</v>
      </c>
      <c r="M39" s="61">
        <f t="shared" si="1"/>
        <v>750</v>
      </c>
      <c r="N39" s="2"/>
    </row>
    <row r="40" ht="17.4" spans="1:14">
      <c r="A40" s="2"/>
      <c r="B40" s="37" t="s">
        <v>77</v>
      </c>
      <c r="C40" s="31"/>
      <c r="D40" s="31"/>
      <c r="E40" s="2"/>
      <c r="F40" s="13"/>
      <c r="G40" s="2"/>
      <c r="H40" s="2"/>
      <c r="I40" s="2"/>
      <c r="J40" s="58" t="s">
        <v>78</v>
      </c>
      <c r="K40" s="59">
        <f>+SUMIF('[2]Projects &amp; Grants '!$A$10:$A$18,J40,'[2]Projects &amp; Grants '!$B$10:$B$18)</f>
        <v>750</v>
      </c>
      <c r="L40" s="60">
        <f>+SUMIF('[2]Projects &amp; Grants '!$A$10:$A$18,$K40,'[2]Projects &amp; Grants '!$D$10:$D$18)</f>
        <v>0</v>
      </c>
      <c r="M40" s="61">
        <f t="shared" si="1"/>
        <v>750</v>
      </c>
      <c r="N40" s="2"/>
    </row>
    <row r="41" ht="17.4" spans="1:14">
      <c r="A41" s="2"/>
      <c r="B41" s="3" t="s">
        <v>79</v>
      </c>
      <c r="C41" s="31">
        <v>30510.9</v>
      </c>
      <c r="D41" s="31"/>
      <c r="E41" s="2"/>
      <c r="F41" s="13"/>
      <c r="G41" s="2"/>
      <c r="H41" s="38"/>
      <c r="I41" s="2"/>
      <c r="J41" s="58"/>
      <c r="K41" s="59">
        <f>+SUMIF('[2]Projects &amp; Grants '!$A$10:$A$18,J41,'[2]Projects &amp; Grants '!$B$10:$B$18)</f>
        <v>0</v>
      </c>
      <c r="L41" s="60">
        <f>+SUMIF('[2]Projects &amp; Grants '!$A$10:$A$18,$K41,'[2]Projects &amp; Grants '!$D$10:$D$18)</f>
        <v>0</v>
      </c>
      <c r="M41" s="61">
        <f t="shared" si="1"/>
        <v>0</v>
      </c>
      <c r="N41" s="2"/>
    </row>
    <row r="42" ht="17.4" spans="1:14">
      <c r="A42" s="2"/>
      <c r="B42" s="3" t="s">
        <v>80</v>
      </c>
      <c r="C42" s="31">
        <v>35748.08</v>
      </c>
      <c r="D42" s="31"/>
      <c r="E42" s="2"/>
      <c r="F42" s="13"/>
      <c r="G42" s="2"/>
      <c r="H42" s="38"/>
      <c r="I42" s="2"/>
      <c r="J42" s="58"/>
      <c r="K42" s="59">
        <f>+SUMIF('[2]Projects &amp; Grants '!$A$10:$A$18,J42,'[2]Projects &amp; Grants '!$B$10:$B$18)</f>
        <v>0</v>
      </c>
      <c r="L42" s="60">
        <f>+SUMIF('[2]Projects &amp; Grants '!$A$10:$A$18,$K42,'[2]Projects &amp; Grants '!$D$10:$D$18)</f>
        <v>0</v>
      </c>
      <c r="M42" s="61">
        <f t="shared" si="1"/>
        <v>0</v>
      </c>
      <c r="N42" s="2"/>
    </row>
    <row r="43" ht="18" spans="1:14">
      <c r="A43" s="2"/>
      <c r="B43" s="2"/>
      <c r="C43" s="31"/>
      <c r="D43" s="31"/>
      <c r="E43" s="2"/>
      <c r="F43" s="2"/>
      <c r="G43" s="2"/>
      <c r="H43" s="2"/>
      <c r="I43" s="2"/>
      <c r="J43" s="62"/>
      <c r="K43" s="59">
        <f>+SUMIF('[2]Projects &amp; Grants '!$A$10:$A$18,J43,'[2]Projects &amp; Grants '!$B$10:$B$18)</f>
        <v>0</v>
      </c>
      <c r="L43" s="60">
        <f>+SUMIF('[2]Projects &amp; Grants '!$A$10:$A$18,$K43,'[2]Projects &amp; Grants '!$D$10:$D$18)</f>
        <v>0</v>
      </c>
      <c r="M43" s="61">
        <f t="shared" si="1"/>
        <v>0</v>
      </c>
      <c r="N43" s="2"/>
    </row>
    <row r="44" ht="18" spans="1:14">
      <c r="A44" s="2"/>
      <c r="B44" s="2"/>
      <c r="C44" s="2"/>
      <c r="D44" s="31"/>
      <c r="E44" s="2"/>
      <c r="F44" s="2"/>
      <c r="G44" s="2"/>
      <c r="H44" s="2"/>
      <c r="I44" s="2"/>
      <c r="J44" s="62"/>
      <c r="K44" s="59">
        <f>+SUMIF('[2]Projects &amp; Grants '!$A$10:$A$18,J44,'[2]Projects &amp; Grants '!$B$10:$B$18)</f>
        <v>0</v>
      </c>
      <c r="L44" s="60">
        <f>+SUMIF('[2]Projects &amp; Grants '!$A$10:$A$18,$K44,'[2]Projects &amp; Grants '!$D$10:$D$18)</f>
        <v>0</v>
      </c>
      <c r="M44" s="61">
        <f t="shared" si="1"/>
        <v>0</v>
      </c>
      <c r="N44" s="2"/>
    </row>
    <row r="45" ht="18.75" spans="1:14">
      <c r="A45" s="2"/>
      <c r="B45" s="2"/>
      <c r="C45" s="2"/>
      <c r="D45" s="31"/>
      <c r="E45" s="2"/>
      <c r="F45" s="2"/>
      <c r="G45" s="13"/>
      <c r="H45" s="13"/>
      <c r="I45" s="13"/>
      <c r="J45" s="63"/>
      <c r="K45" s="64">
        <f>+SUMIF('[2]Projects &amp; Grants '!$A$10:$A$18,J45,'[2]Projects &amp; Grants '!$B$10:$B$18)</f>
        <v>0</v>
      </c>
      <c r="L45" s="65">
        <f>+SUMIF('[2]Projects &amp; Grants '!$A$10:$A$18,$K45,'[2]Projects &amp; Grants '!$D$10:$D$18)</f>
        <v>0</v>
      </c>
      <c r="M45" s="66">
        <f t="shared" si="1"/>
        <v>0</v>
      </c>
      <c r="N45" s="67"/>
    </row>
    <row r="46" ht="17.4" spans="1:14">
      <c r="A46" s="2"/>
      <c r="B46" s="2"/>
      <c r="C46" s="2"/>
      <c r="D46" s="31"/>
      <c r="E46" s="2"/>
      <c r="F46" s="2"/>
      <c r="G46" s="13"/>
      <c r="H46" s="15"/>
      <c r="I46" s="13"/>
      <c r="J46" s="13"/>
      <c r="K46" s="15"/>
      <c r="L46" s="15"/>
      <c r="M46" s="15"/>
      <c r="N46" s="2"/>
    </row>
  </sheetData>
  <mergeCells count="2">
    <mergeCell ref="F4:M4"/>
    <mergeCell ref="J34:M34"/>
  </mergeCells>
  <dataValidations count="6">
    <dataValidation type="list" allowBlank="1" showInputMessage="1" showErrorMessage="1" sqref="J36:M45">
      <formula1>'[2]Projects &amp; Grants '!#REF!</formula1>
    </dataValidation>
    <dataValidation type="list" allowBlank="1" showInputMessage="1" showErrorMessage="1" sqref="I20 B7:B23 I16:I17">
      <formula1>'[2]Cost Centre'!#REF!</formula1>
    </dataValidation>
    <dataValidation type="list" allowBlank="1" showInputMessage="1" showErrorMessage="1" sqref="G20 G16:G17">
      <formula1>[2]Category!#REF!</formula1>
    </dataValidation>
    <dataValidation type="list" allowBlank="1" showErrorMessage="1" sqref="G37 I37 G45:G46 I45:I46">
      <formula1>[1]Category!#REF!</formula1>
    </dataValidation>
    <dataValidation type="list" allowBlank="1" showErrorMessage="1" sqref="I6:I15 I18:I19 I21:I27">
      <formula1>'[2]Cost Centre'!#REF!</formula1>
    </dataValidation>
    <dataValidation type="list" allowBlank="1" showErrorMessage="1" sqref="G6:G15 G18:G19 G21:G26">
      <formula1>[2]Category!#REF!</formula1>
    </dataValidation>
  </dataValidations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conma</dc:creator>
  <cp:lastModifiedBy>conma</cp:lastModifiedBy>
  <dcterms:created xsi:type="dcterms:W3CDTF">2022-05-13T10:00:31Z</dcterms:created>
  <dcterms:modified xsi:type="dcterms:W3CDTF">2022-05-13T10:15:36Z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4628230A480E4D428795DBB14B5418F7</vt:lpwstr>
  </property>
  <property fmtid="{D5CDD505-2E9C-101B-9397-08002B2CF9AE}" pid="3" name="KSOProductBuildVer">
    <vt:lpwstr>2057-11.2.0.11130</vt:lpwstr>
  </property>
</Properties>
</file>