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9935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<sst xmlns="http://schemas.openxmlformats.org/spreadsheetml/2006/main" count="144" uniqueCount="85">
  <si>
    <t xml:space="preserve">     Bishton Community Council Monthly Financial Statement - 1st October 2021 / 31st October 2021</t>
  </si>
  <si>
    <t>Income</t>
  </si>
  <si>
    <t xml:space="preserve">          Expenditure</t>
  </si>
  <si>
    <t>Date</t>
  </si>
  <si>
    <t>Origin</t>
  </si>
  <si>
    <t>Total</t>
  </si>
  <si>
    <t>CT 600
Categorisation</t>
  </si>
  <si>
    <t>Reason</t>
  </si>
  <si>
    <t>Area of Expenditure</t>
  </si>
  <si>
    <t>Payee</t>
  </si>
  <si>
    <t>Amount</t>
  </si>
  <si>
    <t>VAT</t>
  </si>
  <si>
    <t>1.10.21</t>
  </si>
  <si>
    <t>Opening Balance</t>
  </si>
  <si>
    <t>01.10.21</t>
  </si>
  <si>
    <t>Utilities (usage of water, gas and electric)</t>
  </si>
  <si>
    <t>Gas</t>
  </si>
  <si>
    <t xml:space="preserve">Sport Field  Facilities </t>
  </si>
  <si>
    <t>EDF</t>
  </si>
  <si>
    <t>15.10.21</t>
  </si>
  <si>
    <t xml:space="preserve">Bishton Village Hall </t>
  </si>
  <si>
    <t>Elec</t>
  </si>
  <si>
    <t xml:space="preserve">Underwood Community Centre </t>
  </si>
  <si>
    <t>26.10.21</t>
  </si>
  <si>
    <t>04.10.21</t>
  </si>
  <si>
    <t>Cleaning Services</t>
  </si>
  <si>
    <t>Sanitary Bins</t>
  </si>
  <si>
    <t xml:space="preserve">Cathedral Hygiene </t>
  </si>
  <si>
    <t>05.10.21</t>
  </si>
  <si>
    <t>IT (software, hardware &amp; website)</t>
  </si>
  <si>
    <t>Camera for hybrid meetings</t>
  </si>
  <si>
    <t>General Council Expenditure</t>
  </si>
  <si>
    <t>Amazon</t>
  </si>
  <si>
    <t>07.10.21</t>
  </si>
  <si>
    <t>Maintenance (Repair/Renewals)</t>
  </si>
  <si>
    <t>Fascia, soffit, gutter</t>
  </si>
  <si>
    <t>D Moore Windows</t>
  </si>
  <si>
    <t>11.10.21</t>
  </si>
  <si>
    <t>Legal &amp; Professional Services</t>
  </si>
  <si>
    <t>Payroll</t>
  </si>
  <si>
    <t>General Admin</t>
  </si>
  <si>
    <t xml:space="preserve">Red Shoes </t>
  </si>
  <si>
    <t>Zoom</t>
  </si>
  <si>
    <t>Maindee Handyman</t>
  </si>
  <si>
    <t>18.10.21</t>
  </si>
  <si>
    <t>Grounds Maintenance</t>
  </si>
  <si>
    <t>NCC</t>
  </si>
  <si>
    <t>19.10.21</t>
  </si>
  <si>
    <t>Water</t>
  </si>
  <si>
    <t>Dwr Cymru</t>
  </si>
  <si>
    <t xml:space="preserve">Cleaning Materials </t>
  </si>
  <si>
    <t>Paper Towels</t>
  </si>
  <si>
    <t>D A Donaghey</t>
  </si>
  <si>
    <t>21.10.21</t>
  </si>
  <si>
    <t>Wi-Fi</t>
  </si>
  <si>
    <t>SMARTY</t>
  </si>
  <si>
    <t>22.10.21</t>
  </si>
  <si>
    <t>OVW membership</t>
  </si>
  <si>
    <t>OVW</t>
  </si>
  <si>
    <t>27.10.21</t>
  </si>
  <si>
    <t>Wages (including holiday pay)</t>
  </si>
  <si>
    <t>Bishton.Pond.Layner</t>
  </si>
  <si>
    <t>Grant/ Alloication</t>
  </si>
  <si>
    <t xml:space="preserve">Council Projects </t>
  </si>
  <si>
    <t>GordonLow</t>
  </si>
  <si>
    <t>28.10.21</t>
  </si>
  <si>
    <t>Monthly Income</t>
  </si>
  <si>
    <t>Monthly Expenditure</t>
  </si>
  <si>
    <t>Co-Op Account Summary</t>
  </si>
  <si>
    <t>Grant Spending Summary</t>
  </si>
  <si>
    <t xml:space="preserve">Project/Grant </t>
  </si>
  <si>
    <t>Allocatied / Approved</t>
  </si>
  <si>
    <t>Spent</t>
  </si>
  <si>
    <t xml:space="preserve">Remaining </t>
  </si>
  <si>
    <t>Grants/Donations</t>
  </si>
  <si>
    <t>Total Monthly Income</t>
  </si>
  <si>
    <t>Gym Project</t>
  </si>
  <si>
    <t>(Opening Balance + Monthly Income)</t>
  </si>
  <si>
    <t>UCC_Roof</t>
  </si>
  <si>
    <t>Bishton.Pond.Fence</t>
  </si>
  <si>
    <t xml:space="preserve">Closing Balance </t>
  </si>
  <si>
    <t>(Total Monthly Income - Monthly Expenditure)</t>
  </si>
  <si>
    <t>Bank Balance</t>
  </si>
  <si>
    <t>Co-Op Current Account</t>
  </si>
  <si>
    <t>Co-Op Savings Acount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</si>
</sst>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41" formatCode="_-* #,##0_-;\-* #,##0_-;_-* &quot;-&quot;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176" formatCode="&quot;£&quot;#,##0"/>
    <numFmt numFmtId="177" formatCode="&quot;£&quot;#,##0.00"/>
  </numFmts>
  <fonts count="40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b/>
      <sz val="14"/>
      <color theme="1"/>
      <name val="Arial"/>
      <charset val="134"/>
    </font>
    <font>
      <b/>
      <sz val="15"/>
      <color theme="3"/>
      <name val="Calibri"/>
      <charset val="134"/>
      <scheme val="minor"/>
    </font>
    <font>
      <b/>
      <sz val="12"/>
      <color theme="1"/>
      <name val="Arial"/>
      <charset val="134"/>
    </font>
    <font>
      <sz val="11"/>
      <color theme="1"/>
      <name val="Arial"/>
      <charset val="134"/>
    </font>
    <font>
      <sz val="14"/>
      <name val="Calibri"/>
      <charset val="134"/>
      <scheme val="minor"/>
    </font>
    <font>
      <sz val="14"/>
      <color theme="1"/>
      <name val="Arial"/>
      <charset val="134"/>
    </font>
    <font>
      <sz val="14"/>
      <color theme="1"/>
      <name val="Calibri"/>
      <charset val="134"/>
      <scheme val="minor"/>
    </font>
    <font>
      <sz val="11"/>
      <name val="Arial"/>
      <charset val="134"/>
    </font>
    <font>
      <sz val="11"/>
      <color rgb="FF9C0006"/>
      <name val="Calibri"/>
      <charset val="134"/>
      <scheme val="minor"/>
    </font>
    <font>
      <b/>
      <sz val="14"/>
      <color theme="0"/>
      <name val="Arial"/>
      <charset val="134"/>
    </font>
    <font>
      <b/>
      <u/>
      <sz val="14"/>
      <color theme="1"/>
      <name val="Arial"/>
      <charset val="134"/>
    </font>
    <font>
      <sz val="14"/>
      <color rgb="FFC00000"/>
      <name val="Arial"/>
      <charset val="134"/>
    </font>
    <font>
      <b/>
      <sz val="15"/>
      <color rgb="FF44546A"/>
      <name val="Calibri"/>
      <charset val="134"/>
    </font>
    <font>
      <sz val="11"/>
      <name val="Calibri"/>
      <charset val="134"/>
    </font>
    <font>
      <b/>
      <u/>
      <sz val="14"/>
      <color rgb="FFC00000"/>
      <name val="Arial"/>
      <charset val="134"/>
    </font>
    <font>
      <sz val="14"/>
      <color rgb="FF000000"/>
      <name val="Arial"/>
      <charset val="134"/>
    </font>
    <font>
      <b/>
      <sz val="16"/>
      <color theme="1"/>
      <name val="Calibri"/>
      <charset val="134"/>
      <scheme val="minor"/>
    </font>
    <font>
      <sz val="14"/>
      <color rgb="FF000000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17" borderId="18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23" borderId="20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7" fillId="11" borderId="20" applyNumberFormat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2" borderId="1" xfId="18" applyFont="1" applyFill="1" applyBorder="1" applyAlignment="1">
      <alignment horizontal="center" vertical="center" wrapText="1"/>
    </xf>
    <xf numFmtId="0" fontId="4" fillId="2" borderId="2" xfId="18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2" borderId="3" xfId="18" applyFont="1" applyFill="1" applyBorder="1" applyAlignment="1">
      <alignment horizontal="center" vertical="center"/>
    </xf>
    <xf numFmtId="0" fontId="4" fillId="2" borderId="4" xfId="18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/>
    <xf numFmtId="177" fontId="6" fillId="0" borderId="0" xfId="0" applyNumberFormat="1" applyFont="1" applyFill="1" applyAlignment="1"/>
    <xf numFmtId="0" fontId="7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/>
    <xf numFmtId="177" fontId="8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177" fontId="6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177" fontId="10" fillId="0" borderId="0" xfId="23" applyNumberFormat="1" applyFont="1" applyFill="1" applyAlignment="1">
      <alignment horizontal="right"/>
    </xf>
    <xf numFmtId="0" fontId="11" fillId="3" borderId="0" xfId="29" applyFont="1" applyFill="1"/>
    <xf numFmtId="177" fontId="3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9" fillId="0" borderId="0" xfId="0" applyFont="1" applyFill="1" applyAlignment="1">
      <alignment horizontal="center"/>
    </xf>
    <xf numFmtId="0" fontId="12" fillId="4" borderId="0" xfId="0" applyFont="1" applyFill="1" applyAlignment="1">
      <alignment horizontal="left"/>
    </xf>
    <xf numFmtId="177" fontId="8" fillId="0" borderId="0" xfId="0" applyNumberFormat="1" applyFont="1" applyFill="1" applyAlignment="1"/>
    <xf numFmtId="0" fontId="12" fillId="0" borderId="0" xfId="0" applyFont="1" applyFill="1" applyAlignment="1">
      <alignment horizontal="left"/>
    </xf>
    <xf numFmtId="177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177" fontId="1" fillId="0" borderId="0" xfId="0" applyNumberFormat="1" applyFont="1" applyFill="1" applyAlignment="1"/>
    <xf numFmtId="177" fontId="13" fillId="0" borderId="0" xfId="0" applyNumberFormat="1" applyFont="1" applyFill="1" applyAlignment="1">
      <alignment horizontal="left"/>
    </xf>
    <xf numFmtId="0" fontId="4" fillId="2" borderId="5" xfId="18" applyFont="1" applyFill="1" applyBorder="1" applyAlignment="1">
      <alignment horizontal="center" vertical="center" wrapText="1"/>
    </xf>
    <xf numFmtId="0" fontId="4" fillId="2" borderId="4" xfId="18" applyFont="1" applyFill="1" applyBorder="1" applyAlignment="1">
      <alignment horizontal="center" vertical="center"/>
    </xf>
    <xf numFmtId="0" fontId="4" fillId="2" borderId="6" xfId="18" applyFont="1" applyFill="1" applyBorder="1" applyAlignment="1">
      <alignment horizontal="center" vertical="center"/>
    </xf>
    <xf numFmtId="44" fontId="7" fillId="0" borderId="0" xfId="5" applyFont="1"/>
    <xf numFmtId="44" fontId="9" fillId="0" borderId="0" xfId="5" applyFont="1"/>
    <xf numFmtId="44" fontId="7" fillId="0" borderId="0" xfId="5" applyFont="1" applyAlignment="1">
      <alignment horizontal="left"/>
    </xf>
    <xf numFmtId="44" fontId="14" fillId="0" borderId="0" xfId="5" applyFont="1" applyAlignment="1">
      <alignment horizontal="left"/>
    </xf>
    <xf numFmtId="44" fontId="8" fillId="0" borderId="0" xfId="5" applyFont="1" applyAlignment="1">
      <alignment horizontal="left"/>
    </xf>
    <xf numFmtId="44" fontId="9" fillId="0" borderId="0" xfId="5" applyFont="1" applyAlignment="1">
      <alignment horizontal="left"/>
    </xf>
    <xf numFmtId="0" fontId="1" fillId="5" borderId="0" xfId="0" applyFont="1" applyFill="1" applyAlignment="1"/>
    <xf numFmtId="0" fontId="11" fillId="3" borderId="0" xfId="29" applyFont="1" applyFill="1" applyAlignment="1">
      <alignment horizontal="left"/>
    </xf>
    <xf numFmtId="44" fontId="11" fillId="3" borderId="0" xfId="29" applyNumberFormat="1" applyFont="1" applyFill="1" applyAlignment="1">
      <alignment horizontal="left"/>
    </xf>
    <xf numFmtId="0" fontId="15" fillId="6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/>
    <xf numFmtId="177" fontId="17" fillId="0" borderId="0" xfId="0" applyNumberFormat="1" applyFont="1" applyFill="1" applyAlignment="1"/>
    <xf numFmtId="0" fontId="15" fillId="6" borderId="7" xfId="0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left"/>
    </xf>
    <xf numFmtId="176" fontId="18" fillId="0" borderId="0" xfId="0" applyNumberFormat="1" applyFont="1" applyFill="1" applyBorder="1" applyAlignment="1">
      <alignment horizontal="right" indent="1"/>
    </xf>
    <xf numFmtId="176" fontId="18" fillId="0" borderId="0" xfId="0" applyNumberFormat="1" applyFont="1" applyFill="1" applyBorder="1" applyAlignment="1">
      <alignment horizontal="center"/>
    </xf>
    <xf numFmtId="176" fontId="18" fillId="0" borderId="9" xfId="0" applyNumberFormat="1" applyFont="1" applyFill="1" applyBorder="1" applyAlignment="1">
      <alignment horizontal="center"/>
    </xf>
    <xf numFmtId="0" fontId="19" fillId="0" borderId="0" xfId="0" applyFont="1" applyFill="1" applyAlignment="1"/>
    <xf numFmtId="0" fontId="20" fillId="0" borderId="8" xfId="0" applyNumberFormat="1" applyFont="1" applyFill="1" applyBorder="1" applyAlignment="1"/>
    <xf numFmtId="0" fontId="20" fillId="0" borderId="10" xfId="0" applyNumberFormat="1" applyFont="1" applyFill="1" applyBorder="1" applyAlignment="1"/>
    <xf numFmtId="176" fontId="18" fillId="0" borderId="11" xfId="0" applyNumberFormat="1" applyFont="1" applyFill="1" applyBorder="1" applyAlignment="1">
      <alignment horizontal="right" indent="1"/>
    </xf>
    <xf numFmtId="176" fontId="18" fillId="0" borderId="11" xfId="0" applyNumberFormat="1" applyFont="1" applyFill="1" applyBorder="1" applyAlignment="1">
      <alignment horizontal="center"/>
    </xf>
    <xf numFmtId="176" fontId="18" fillId="0" borderId="12" xfId="0" applyNumberFormat="1" applyFont="1" applyFill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whoopy boy main\Documents\Bishton Community Council\Budget and Finance\Budget Forcast for 2019 to 2020\Monthly Expenditure\Monthly Statements 2019-20 with financial varian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Statements%20up%20to%20%20March%202022%20Years%20En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egory"/>
      <sheetName val="Forecast"/>
      <sheetName val=" Summary Category"/>
      <sheetName val="Summary Area"/>
      <sheetName val="Councillor payments"/>
      <sheetName val="Forecast ins outs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ecast"/>
      <sheetName val="Category"/>
      <sheetName val="Precept"/>
      <sheetName val="Project"/>
      <sheetName val=" Summary Category"/>
      <sheetName val="Projects &amp; Grants "/>
      <sheetName val="Income "/>
      <sheetName val="Cost Centre"/>
      <sheetName val="Utilities costs"/>
      <sheetName val="Councillor payments"/>
      <sheetName val="Forecast ins outs"/>
      <sheetName val="Forcast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Pull Down "/>
      <sheetName val="Allotment Income"/>
      <sheetName val="18 to19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Grants/Donations</v>
          </cell>
          <cell r="B10">
            <v>1000</v>
          </cell>
        </row>
        <row r="10">
          <cell r="D10">
            <v>647.7</v>
          </cell>
        </row>
        <row r="11">
          <cell r="A11" t="str">
            <v>Gym Project</v>
          </cell>
          <cell r="B11">
            <v>130000</v>
          </cell>
        </row>
        <row r="11">
          <cell r="D11">
            <v>6238.98</v>
          </cell>
        </row>
        <row r="12">
          <cell r="A12" t="str">
            <v>UCC_Roof</v>
          </cell>
          <cell r="B12">
            <v>15000</v>
          </cell>
        </row>
        <row r="12">
          <cell r="D12">
            <v>350</v>
          </cell>
        </row>
        <row r="13">
          <cell r="A13" t="str">
            <v>Bishton.Pond.Fence</v>
          </cell>
          <cell r="B13">
            <v>750</v>
          </cell>
        </row>
        <row r="13">
          <cell r="D13">
            <v>668.4</v>
          </cell>
        </row>
        <row r="14">
          <cell r="A14" t="str">
            <v>Bishton.Pond.Layner</v>
          </cell>
          <cell r="B14">
            <v>750</v>
          </cell>
        </row>
        <row r="14">
          <cell r="D14">
            <v>1618.17</v>
          </cell>
        </row>
        <row r="15">
          <cell r="A15" t="str">
            <v>Active Underwood Grant </v>
          </cell>
          <cell r="B15">
            <v>3500</v>
          </cell>
        </row>
        <row r="15">
          <cell r="D15">
            <v>1963.27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7">
          <cell r="D37">
            <v>39681.76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ables/table1.xml><?xml version="1.0" encoding="utf-8"?>
<table xmlns="http://schemas.openxmlformats.org/spreadsheetml/2006/main" id="1" name="Table3" displayName="Table3" ref="G5:N26" totalsRowShown="0">
  <autoFilter ref="G5:N26"/>
  <tableColumns count="8">
    <tableColumn id="1" name="Date"/>
    <tableColumn id="2" name="CT 600&#10;Categorisation"/>
    <tableColumn id="3" name="Reason"/>
    <tableColumn id="4" name="Area of Expenditure"/>
    <tableColumn id="5" name="Payee"/>
    <tableColumn id="6" name="Amount"/>
    <tableColumn id="7" name="VAT"/>
    <tableColumn id="8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topLeftCell="H9" workbookViewId="0">
      <selection activeCell="K24" sqref="K24"/>
    </sheetView>
  </sheetViews>
  <sheetFormatPr defaultColWidth="8.88888888888889" defaultRowHeight="14.4"/>
  <cols>
    <col min="1" max="1" width="4.11111111111111" customWidth="1"/>
    <col min="2" max="2" width="13" customWidth="1"/>
    <col min="3" max="3" width="43.3333333333333" customWidth="1"/>
    <col min="4" max="4" width="16.6666666666667" customWidth="1"/>
    <col min="7" max="7" width="11.1111111111111" customWidth="1"/>
    <col min="8" max="8" width="48.4444444444444" customWidth="1"/>
    <col min="9" max="9" width="32.7777777777778" customWidth="1"/>
    <col min="10" max="10" width="37.4444444444444" customWidth="1"/>
    <col min="11" max="11" width="29.6666666666667" customWidth="1"/>
    <col min="12" max="12" width="15.5555555555556" customWidth="1"/>
    <col min="13" max="13" width="11.6666666666667" customWidth="1"/>
    <col min="14" max="14" width="13.8888888888889" customWidth="1"/>
  </cols>
  <sheetData>
    <row r="1" ht="25.8" spans="1: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</row>
    <row r="2" ht="25.8" spans="1:1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15.15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19.8" spans="1:15">
      <c r="A4" s="1"/>
      <c r="B4" s="3" t="s">
        <v>1</v>
      </c>
      <c r="C4" s="4"/>
      <c r="D4" s="4"/>
      <c r="E4" s="4"/>
      <c r="F4" s="1"/>
      <c r="G4" s="5" t="s">
        <v>2</v>
      </c>
      <c r="H4" s="6"/>
      <c r="I4" s="6"/>
      <c r="J4" s="6"/>
      <c r="K4" s="6"/>
      <c r="L4" s="6"/>
      <c r="M4" s="6"/>
      <c r="N4" s="33"/>
      <c r="O4" s="1"/>
    </row>
    <row r="5" ht="79.2" spans="1:15">
      <c r="A5" s="1"/>
      <c r="B5" s="3" t="s">
        <v>3</v>
      </c>
      <c r="C5" s="3" t="s">
        <v>4</v>
      </c>
      <c r="D5" s="4" t="s">
        <v>5</v>
      </c>
      <c r="E5" s="4"/>
      <c r="F5" s="7"/>
      <c r="G5" s="8" t="s">
        <v>3</v>
      </c>
      <c r="H5" s="9" t="s">
        <v>6</v>
      </c>
      <c r="I5" s="9" t="s">
        <v>7</v>
      </c>
      <c r="J5" s="9" t="s">
        <v>8</v>
      </c>
      <c r="K5" s="9" t="s">
        <v>9</v>
      </c>
      <c r="L5" s="34" t="s">
        <v>10</v>
      </c>
      <c r="M5" s="34" t="s">
        <v>11</v>
      </c>
      <c r="N5" s="35" t="s">
        <v>5</v>
      </c>
      <c r="O5" s="1"/>
    </row>
    <row r="6" ht="18" spans="1:15">
      <c r="A6" s="1"/>
      <c r="B6" s="3" t="s">
        <v>12</v>
      </c>
      <c r="C6" s="3" t="s">
        <v>13</v>
      </c>
      <c r="D6" s="10">
        <f>SUM([2]September!D37)</f>
        <v>39681.76</v>
      </c>
      <c r="E6" s="10"/>
      <c r="F6" s="11"/>
      <c r="G6" s="12" t="s">
        <v>14</v>
      </c>
      <c r="H6" s="12" t="s">
        <v>15</v>
      </c>
      <c r="I6" s="12" t="s">
        <v>16</v>
      </c>
      <c r="J6" s="12" t="s">
        <v>17</v>
      </c>
      <c r="K6" s="12" t="s">
        <v>18</v>
      </c>
      <c r="L6" s="36">
        <v>8</v>
      </c>
      <c r="M6" s="37"/>
      <c r="N6" s="36">
        <v>8</v>
      </c>
      <c r="O6" s="1"/>
    </row>
    <row r="7" ht="18" spans="1:15">
      <c r="A7" s="1"/>
      <c r="B7" s="13" t="s">
        <v>19</v>
      </c>
      <c r="C7" s="14" t="s">
        <v>20</v>
      </c>
      <c r="D7" s="15">
        <v>15</v>
      </c>
      <c r="E7" s="15"/>
      <c r="F7" s="11"/>
      <c r="G7" s="16" t="s">
        <v>14</v>
      </c>
      <c r="H7" s="12" t="s">
        <v>15</v>
      </c>
      <c r="I7" s="12" t="s">
        <v>21</v>
      </c>
      <c r="J7" s="16" t="s">
        <v>22</v>
      </c>
      <c r="K7" s="16" t="s">
        <v>18</v>
      </c>
      <c r="L7" s="38">
        <v>1</v>
      </c>
      <c r="M7" s="39"/>
      <c r="N7" s="38">
        <v>1</v>
      </c>
      <c r="O7" s="1"/>
    </row>
    <row r="8" ht="18" spans="1:15">
      <c r="A8" s="1"/>
      <c r="B8" s="13" t="s">
        <v>23</v>
      </c>
      <c r="C8" s="14" t="s">
        <v>22</v>
      </c>
      <c r="D8" s="15">
        <v>393</v>
      </c>
      <c r="E8" s="15"/>
      <c r="F8" s="11"/>
      <c r="G8" s="16" t="s">
        <v>14</v>
      </c>
      <c r="H8" s="12" t="s">
        <v>15</v>
      </c>
      <c r="I8" s="12" t="s">
        <v>16</v>
      </c>
      <c r="J8" s="16" t="s">
        <v>22</v>
      </c>
      <c r="K8" s="16" t="s">
        <v>18</v>
      </c>
      <c r="L8" s="38">
        <v>79</v>
      </c>
      <c r="M8" s="40"/>
      <c r="N8" s="38">
        <v>79</v>
      </c>
      <c r="O8" s="1"/>
    </row>
    <row r="9" ht="18" spans="1:15">
      <c r="A9" s="1"/>
      <c r="B9" s="13"/>
      <c r="C9" s="14"/>
      <c r="D9" s="15"/>
      <c r="E9" s="15"/>
      <c r="F9" s="11"/>
      <c r="G9" s="16" t="s">
        <v>14</v>
      </c>
      <c r="H9" s="12" t="s">
        <v>15</v>
      </c>
      <c r="I9" s="12" t="s">
        <v>21</v>
      </c>
      <c r="J9" s="16" t="s">
        <v>17</v>
      </c>
      <c r="K9" s="12" t="s">
        <v>18</v>
      </c>
      <c r="L9" s="38">
        <v>366</v>
      </c>
      <c r="M9" s="40"/>
      <c r="N9" s="38">
        <v>366</v>
      </c>
      <c r="O9" s="1"/>
    </row>
    <row r="10" ht="18" spans="1:15">
      <c r="A10" s="1"/>
      <c r="B10" s="13"/>
      <c r="C10" s="14"/>
      <c r="D10" s="15"/>
      <c r="E10" s="15"/>
      <c r="F10" s="17"/>
      <c r="G10" s="16" t="s">
        <v>14</v>
      </c>
      <c r="H10" s="12" t="s">
        <v>15</v>
      </c>
      <c r="I10" s="12" t="s">
        <v>21</v>
      </c>
      <c r="J10" s="16" t="s">
        <v>20</v>
      </c>
      <c r="K10" s="16" t="s">
        <v>18</v>
      </c>
      <c r="L10" s="38">
        <v>2</v>
      </c>
      <c r="M10" s="40"/>
      <c r="N10" s="38">
        <v>2</v>
      </c>
      <c r="O10" s="31"/>
    </row>
    <row r="11" ht="18" spans="1:15">
      <c r="A11" s="1"/>
      <c r="B11" s="13"/>
      <c r="C11" s="14"/>
      <c r="D11" s="15"/>
      <c r="E11" s="15"/>
      <c r="F11" s="17"/>
      <c r="G11" s="18" t="s">
        <v>24</v>
      </c>
      <c r="H11" s="19" t="s">
        <v>25</v>
      </c>
      <c r="I11" s="19" t="s">
        <v>26</v>
      </c>
      <c r="J11" s="18" t="s">
        <v>22</v>
      </c>
      <c r="K11" s="16" t="s">
        <v>27</v>
      </c>
      <c r="L11" s="38">
        <v>19.5</v>
      </c>
      <c r="M11" s="37">
        <v>3.9</v>
      </c>
      <c r="N11" s="41">
        <v>23.4</v>
      </c>
      <c r="O11" s="1"/>
    </row>
    <row r="12" ht="18" spans="1:15">
      <c r="A12" s="1"/>
      <c r="B12" s="13"/>
      <c r="C12" s="14"/>
      <c r="D12" s="15"/>
      <c r="E12" s="15"/>
      <c r="F12" s="20"/>
      <c r="G12" s="18" t="s">
        <v>28</v>
      </c>
      <c r="H12" s="18" t="s">
        <v>29</v>
      </c>
      <c r="I12" s="18" t="s">
        <v>30</v>
      </c>
      <c r="J12" s="18" t="s">
        <v>31</v>
      </c>
      <c r="K12" s="19" t="s">
        <v>32</v>
      </c>
      <c r="L12" s="38">
        <v>23.67</v>
      </c>
      <c r="M12" s="41"/>
      <c r="N12" s="41">
        <v>23.67</v>
      </c>
      <c r="O12" s="42"/>
    </row>
    <row r="13" ht="18" spans="1:15">
      <c r="A13" s="1"/>
      <c r="B13" s="13"/>
      <c r="C13" s="14"/>
      <c r="D13" s="15"/>
      <c r="E13" s="15"/>
      <c r="F13" s="11"/>
      <c r="G13" s="18" t="s">
        <v>33</v>
      </c>
      <c r="H13" s="19" t="s">
        <v>34</v>
      </c>
      <c r="I13" s="19" t="s">
        <v>35</v>
      </c>
      <c r="J13" s="18" t="s">
        <v>20</v>
      </c>
      <c r="K13" s="18" t="s">
        <v>36</v>
      </c>
      <c r="L13" s="38">
        <v>1133.33</v>
      </c>
      <c r="M13" s="41">
        <v>226.67</v>
      </c>
      <c r="N13" s="41">
        <v>1360</v>
      </c>
      <c r="O13" s="1"/>
    </row>
    <row r="14" ht="18" spans="1:15">
      <c r="A14" s="1"/>
      <c r="B14" s="13"/>
      <c r="C14" s="14"/>
      <c r="D14" s="15"/>
      <c r="E14" s="15"/>
      <c r="F14" s="11"/>
      <c r="G14" s="16" t="s">
        <v>37</v>
      </c>
      <c r="H14" s="12" t="s">
        <v>38</v>
      </c>
      <c r="I14" s="12" t="s">
        <v>39</v>
      </c>
      <c r="J14" s="16" t="s">
        <v>40</v>
      </c>
      <c r="K14" s="16" t="s">
        <v>41</v>
      </c>
      <c r="L14" s="38">
        <v>87.99</v>
      </c>
      <c r="M14" s="38">
        <v>17.6</v>
      </c>
      <c r="N14" s="38">
        <v>105.59</v>
      </c>
      <c r="O14" s="15"/>
    </row>
    <row r="15" ht="18" spans="1:15">
      <c r="A15" s="1"/>
      <c r="B15" s="13"/>
      <c r="C15" s="14"/>
      <c r="D15" s="15"/>
      <c r="E15" s="15"/>
      <c r="F15" s="11"/>
      <c r="G15" s="16" t="s">
        <v>37</v>
      </c>
      <c r="H15" s="12" t="s">
        <v>29</v>
      </c>
      <c r="I15" s="12" t="s">
        <v>42</v>
      </c>
      <c r="J15" s="16" t="s">
        <v>31</v>
      </c>
      <c r="K15" s="12" t="s">
        <v>42</v>
      </c>
      <c r="L15" s="38">
        <v>11.99</v>
      </c>
      <c r="M15" s="36">
        <v>2.4</v>
      </c>
      <c r="N15" s="38">
        <v>14.39</v>
      </c>
      <c r="O15" s="1"/>
    </row>
    <row r="16" ht="18" spans="1:15">
      <c r="A16" s="1"/>
      <c r="B16" s="13"/>
      <c r="C16" s="14"/>
      <c r="D16" s="15"/>
      <c r="E16" s="15"/>
      <c r="F16" s="1"/>
      <c r="G16" s="16" t="s">
        <v>19</v>
      </c>
      <c r="H16" s="12" t="s">
        <v>34</v>
      </c>
      <c r="I16" s="12"/>
      <c r="J16" s="16" t="s">
        <v>20</v>
      </c>
      <c r="K16" s="16" t="s">
        <v>36</v>
      </c>
      <c r="L16" s="38">
        <v>110.99</v>
      </c>
      <c r="M16" s="38"/>
      <c r="N16" s="38">
        <v>110.99</v>
      </c>
      <c r="O16" s="42"/>
    </row>
    <row r="17" ht="18" spans="1:15">
      <c r="A17" s="1"/>
      <c r="B17" s="13"/>
      <c r="C17" s="14"/>
      <c r="D17" s="15"/>
      <c r="E17" s="15"/>
      <c r="F17" s="1"/>
      <c r="G17" s="16" t="s">
        <v>19</v>
      </c>
      <c r="H17" s="12" t="s">
        <v>34</v>
      </c>
      <c r="I17" s="12"/>
      <c r="J17" s="16" t="s">
        <v>20</v>
      </c>
      <c r="K17" s="12" t="s">
        <v>43</v>
      </c>
      <c r="L17" s="38">
        <v>65.12</v>
      </c>
      <c r="M17" s="36">
        <v>16.28</v>
      </c>
      <c r="N17" s="38">
        <v>81.4</v>
      </c>
      <c r="O17" s="1"/>
    </row>
    <row r="18" ht="18" spans="1:15">
      <c r="A18" s="1"/>
      <c r="B18" s="13"/>
      <c r="C18" s="14"/>
      <c r="D18" s="15"/>
      <c r="E18" s="15"/>
      <c r="F18" s="1"/>
      <c r="G18" s="16" t="s">
        <v>44</v>
      </c>
      <c r="H18" s="12" t="s">
        <v>34</v>
      </c>
      <c r="I18" s="12" t="s">
        <v>45</v>
      </c>
      <c r="J18" s="16" t="s">
        <v>31</v>
      </c>
      <c r="K18" s="12" t="s">
        <v>46</v>
      </c>
      <c r="L18" s="38">
        <v>174.52</v>
      </c>
      <c r="M18" s="38">
        <v>34.9</v>
      </c>
      <c r="N18" s="38">
        <v>209.42</v>
      </c>
      <c r="O18" s="1"/>
    </row>
    <row r="19" ht="18" spans="1:15">
      <c r="A19" s="1"/>
      <c r="B19" s="13"/>
      <c r="C19" s="14"/>
      <c r="D19" s="15"/>
      <c r="E19" s="15"/>
      <c r="F19" s="1"/>
      <c r="G19" s="18" t="s">
        <v>47</v>
      </c>
      <c r="H19" s="18" t="s">
        <v>15</v>
      </c>
      <c r="I19" s="19" t="s">
        <v>48</v>
      </c>
      <c r="J19" s="18" t="s">
        <v>22</v>
      </c>
      <c r="K19" s="19" t="s">
        <v>49</v>
      </c>
      <c r="L19" s="38">
        <v>124.5</v>
      </c>
      <c r="M19" s="41"/>
      <c r="N19" s="41">
        <v>124.5</v>
      </c>
      <c r="O19" s="1"/>
    </row>
    <row r="20" ht="18" spans="1:15">
      <c r="A20" s="1"/>
      <c r="B20" s="13"/>
      <c r="C20" s="14"/>
      <c r="D20" s="15"/>
      <c r="E20" s="15"/>
      <c r="F20" s="1"/>
      <c r="G20" s="16" t="s">
        <v>47</v>
      </c>
      <c r="H20" s="12" t="s">
        <v>50</v>
      </c>
      <c r="I20" s="12" t="s">
        <v>51</v>
      </c>
      <c r="J20" s="16" t="s">
        <v>20</v>
      </c>
      <c r="K20" s="12" t="s">
        <v>32</v>
      </c>
      <c r="L20" s="38">
        <v>16.75</v>
      </c>
      <c r="M20" s="38"/>
      <c r="N20" s="38">
        <v>16.75</v>
      </c>
      <c r="O20" s="1"/>
    </row>
    <row r="21" ht="18" spans="1:15">
      <c r="A21" s="1"/>
      <c r="B21" s="13"/>
      <c r="C21" s="14"/>
      <c r="D21" s="15"/>
      <c r="E21" s="15"/>
      <c r="F21" s="1"/>
      <c r="G21" s="16" t="s">
        <v>47</v>
      </c>
      <c r="H21" s="12" t="s">
        <v>34</v>
      </c>
      <c r="I21" s="19" t="s">
        <v>35</v>
      </c>
      <c r="J21" s="16" t="s">
        <v>20</v>
      </c>
      <c r="K21" s="12" t="s">
        <v>52</v>
      </c>
      <c r="L21" s="38">
        <v>2047.61</v>
      </c>
      <c r="M21" s="38"/>
      <c r="N21" s="38">
        <v>2047.61</v>
      </c>
      <c r="O21" s="42"/>
    </row>
    <row r="22" ht="18" spans="1:15">
      <c r="A22" s="1"/>
      <c r="B22" s="13"/>
      <c r="C22" s="14"/>
      <c r="D22" s="15"/>
      <c r="E22" s="15"/>
      <c r="F22" s="1"/>
      <c r="G22" s="16" t="s">
        <v>53</v>
      </c>
      <c r="H22" s="12" t="s">
        <v>29</v>
      </c>
      <c r="I22" s="12" t="s">
        <v>54</v>
      </c>
      <c r="J22" s="16" t="s">
        <v>20</v>
      </c>
      <c r="K22" s="12" t="s">
        <v>55</v>
      </c>
      <c r="L22" s="38">
        <v>18</v>
      </c>
      <c r="M22" s="38"/>
      <c r="N22" s="38">
        <v>18</v>
      </c>
      <c r="O22" s="42"/>
    </row>
    <row r="23" ht="18" spans="1:15">
      <c r="A23" s="1"/>
      <c r="B23" s="13"/>
      <c r="C23" s="14"/>
      <c r="D23" s="15"/>
      <c r="E23" s="15"/>
      <c r="F23" s="1"/>
      <c r="G23" s="16" t="s">
        <v>56</v>
      </c>
      <c r="H23" s="12" t="s">
        <v>38</v>
      </c>
      <c r="I23" s="12" t="s">
        <v>57</v>
      </c>
      <c r="J23" s="16" t="s">
        <v>40</v>
      </c>
      <c r="K23" s="12" t="s">
        <v>58</v>
      </c>
      <c r="L23" s="38">
        <v>322</v>
      </c>
      <c r="M23" s="38"/>
      <c r="N23" s="38">
        <v>322</v>
      </c>
      <c r="O23" s="1"/>
    </row>
    <row r="24" ht="18" spans="1:15">
      <c r="A24" s="1"/>
      <c r="B24" s="13"/>
      <c r="C24" s="14"/>
      <c r="D24" s="15"/>
      <c r="E24" s="15"/>
      <c r="F24" s="1"/>
      <c r="G24" s="16" t="s">
        <v>59</v>
      </c>
      <c r="H24" s="12" t="s">
        <v>60</v>
      </c>
      <c r="I24" s="12"/>
      <c r="J24" s="16" t="s">
        <v>31</v>
      </c>
      <c r="K24" s="12"/>
      <c r="L24" s="38">
        <v>1065.81</v>
      </c>
      <c r="M24" s="38"/>
      <c r="N24" s="38">
        <v>1065.81</v>
      </c>
      <c r="O24" s="1"/>
    </row>
    <row r="25" ht="18" spans="1:15">
      <c r="A25" s="1"/>
      <c r="B25" s="13"/>
      <c r="C25" s="14"/>
      <c r="D25" s="15"/>
      <c r="E25" s="15"/>
      <c r="F25" s="1"/>
      <c r="G25" s="16" t="s">
        <v>59</v>
      </c>
      <c r="H25" s="21" t="s">
        <v>61</v>
      </c>
      <c r="I25" s="21" t="s">
        <v>62</v>
      </c>
      <c r="J25" s="43" t="s">
        <v>63</v>
      </c>
      <c r="K25" s="21" t="s">
        <v>64</v>
      </c>
      <c r="L25" s="44">
        <v>1618.17</v>
      </c>
      <c r="M25" s="44"/>
      <c r="N25" s="44">
        <v>1618.17</v>
      </c>
      <c r="O25" s="1"/>
    </row>
    <row r="26" ht="18" spans="1:15">
      <c r="A26" s="1"/>
      <c r="B26" s="13"/>
      <c r="C26" s="14"/>
      <c r="D26" s="15"/>
      <c r="E26" s="15"/>
      <c r="F26" s="1"/>
      <c r="G26" s="16" t="s">
        <v>65</v>
      </c>
      <c r="H26" s="12" t="s">
        <v>29</v>
      </c>
      <c r="I26" s="12" t="s">
        <v>54</v>
      </c>
      <c r="J26" s="16" t="s">
        <v>22</v>
      </c>
      <c r="K26" s="12" t="s">
        <v>55</v>
      </c>
      <c r="L26" s="38">
        <v>18</v>
      </c>
      <c r="M26" s="38"/>
      <c r="N26" s="38">
        <v>18</v>
      </c>
      <c r="O26" s="42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ht="18" spans="1:15">
      <c r="A28" s="1"/>
      <c r="B28" s="13"/>
      <c r="C28" s="3" t="s">
        <v>66</v>
      </c>
      <c r="D28" s="22">
        <f>SUM(D7:D26)</f>
        <v>408</v>
      </c>
      <c r="E28" s="22"/>
      <c r="F28" s="1"/>
      <c r="G28" s="23"/>
      <c r="H28" s="24"/>
      <c r="I28" s="24"/>
      <c r="J28" s="18"/>
      <c r="K28" s="3" t="s">
        <v>67</v>
      </c>
      <c r="L28" s="22">
        <f>SUM(L6:L26)</f>
        <v>7313.95</v>
      </c>
      <c r="M28" s="22">
        <f>SUM(M7:M26)</f>
        <v>301.75</v>
      </c>
      <c r="N28" s="22">
        <f>SUM(L28:M28)</f>
        <v>7615.7</v>
      </c>
      <c r="O28" s="31">
        <f>SUM(N6:N26)</f>
        <v>7615.7</v>
      </c>
    </row>
    <row r="29" ht="18" spans="1:15">
      <c r="A29" s="1"/>
      <c r="B29" s="13"/>
      <c r="C29" s="3"/>
      <c r="D29" s="22"/>
      <c r="E29" s="22"/>
      <c r="F29" s="1"/>
      <c r="G29" s="24"/>
      <c r="H29" s="18"/>
      <c r="I29" s="24"/>
      <c r="J29" s="18"/>
      <c r="K29" s="3"/>
      <c r="L29" s="22"/>
      <c r="M29" s="22"/>
      <c r="N29" s="22"/>
      <c r="O29" s="1"/>
    </row>
    <row r="30" ht="19.8" spans="1:15">
      <c r="A30" s="1"/>
      <c r="B30" s="19"/>
      <c r="C30" s="25" t="s">
        <v>68</v>
      </c>
      <c r="D30" s="26"/>
      <c r="E30" s="26"/>
      <c r="F30" s="1"/>
      <c r="G30" s="19"/>
      <c r="H30" s="27"/>
      <c r="I30" s="26"/>
      <c r="J30" s="13"/>
      <c r="K30" s="45" t="s">
        <v>69</v>
      </c>
      <c r="L30" s="46"/>
      <c r="M30" s="46"/>
      <c r="N30" s="46"/>
      <c r="O30" s="47"/>
    </row>
    <row r="31" ht="39.6" spans="1:15">
      <c r="A31" s="1"/>
      <c r="B31" s="19"/>
      <c r="C31" s="3" t="s">
        <v>13</v>
      </c>
      <c r="D31" s="28">
        <f>D6</f>
        <v>39681.76</v>
      </c>
      <c r="E31" s="28"/>
      <c r="F31" s="1"/>
      <c r="G31" s="19"/>
      <c r="H31" s="3"/>
      <c r="I31" s="28"/>
      <c r="J31" s="13"/>
      <c r="K31" s="48" t="s">
        <v>70</v>
      </c>
      <c r="L31" s="45" t="s">
        <v>71</v>
      </c>
      <c r="M31" s="45" t="s">
        <v>72</v>
      </c>
      <c r="N31" s="45" t="s">
        <v>73</v>
      </c>
      <c r="O31" s="19"/>
    </row>
    <row r="32" ht="21" spans="1:15">
      <c r="A32" s="1"/>
      <c r="B32" s="19"/>
      <c r="C32" s="3" t="s">
        <v>66</v>
      </c>
      <c r="D32" s="28">
        <f>D28</f>
        <v>408</v>
      </c>
      <c r="E32" s="28"/>
      <c r="F32" s="1"/>
      <c r="G32" s="19"/>
      <c r="H32" s="3"/>
      <c r="I32" s="28"/>
      <c r="J32" s="19"/>
      <c r="K32" s="49" t="s">
        <v>74</v>
      </c>
      <c r="L32" s="50">
        <f>+SUMIF('[2]Projects &amp; Grants '!$A$10:$A$18,K32,'[2]Projects &amp; Grants '!$B$10:$B$18)</f>
        <v>1000</v>
      </c>
      <c r="M32" s="51">
        <f>+SUMIF('[2]Projects &amp; Grants '!$A$10:$A$18,$K32,'[2]Projects &amp; Grants '!$D$10:$D$18)</f>
        <v>647.7</v>
      </c>
      <c r="N32" s="52">
        <f t="shared" ref="N32:N41" si="0">+L32-M32</f>
        <v>352.3</v>
      </c>
      <c r="O32" s="53"/>
    </row>
    <row r="33" ht="21" spans="1:15">
      <c r="A33" s="1"/>
      <c r="B33" s="19"/>
      <c r="C33" s="3" t="s">
        <v>75</v>
      </c>
      <c r="D33" s="29">
        <f>D6+D28</f>
        <v>40089.76</v>
      </c>
      <c r="E33" s="29"/>
      <c r="F33" s="1"/>
      <c r="G33" s="19"/>
      <c r="H33" s="3"/>
      <c r="I33" s="28"/>
      <c r="J33" s="19"/>
      <c r="K33" s="49" t="s">
        <v>76</v>
      </c>
      <c r="L33" s="50">
        <f>+SUMIF('[2]Projects &amp; Grants '!$A$10:$A$18,K33,'[2]Projects &amp; Grants '!$B$10:$B$18)</f>
        <v>130000</v>
      </c>
      <c r="M33" s="51">
        <f>+SUMIF('[2]Projects &amp; Grants '!$A$10:$A$18,$K33,'[2]Projects &amp; Grants '!$D$10:$D$18)</f>
        <v>6238.98</v>
      </c>
      <c r="N33" s="52">
        <f t="shared" si="0"/>
        <v>123761.02</v>
      </c>
      <c r="O33" s="53"/>
    </row>
    <row r="34" ht="21" spans="1:15">
      <c r="A34" s="1"/>
      <c r="B34" s="19"/>
      <c r="C34" s="30" t="s">
        <v>77</v>
      </c>
      <c r="D34" s="18"/>
      <c r="E34" s="18"/>
      <c r="F34" s="1"/>
      <c r="G34" s="19"/>
      <c r="H34" s="30"/>
      <c r="I34" s="28"/>
      <c r="J34" s="19"/>
      <c r="K34" s="49" t="s">
        <v>78</v>
      </c>
      <c r="L34" s="50">
        <f>+SUMIF('[2]Projects &amp; Grants '!$A$10:$A$18,K34,'[2]Projects &amp; Grants '!$B$10:$B$18)</f>
        <v>15000</v>
      </c>
      <c r="M34" s="51">
        <f>+SUMIF('[2]Projects &amp; Grants '!$A$10:$A$18,$K34,'[2]Projects &amp; Grants '!$D$10:$D$18)</f>
        <v>350</v>
      </c>
      <c r="N34" s="52">
        <f t="shared" si="0"/>
        <v>14650</v>
      </c>
      <c r="O34" s="53"/>
    </row>
    <row r="35" ht="21" spans="1:15">
      <c r="A35" s="1"/>
      <c r="B35" s="19"/>
      <c r="C35" s="3" t="s">
        <v>67</v>
      </c>
      <c r="D35" s="28">
        <f>N28</f>
        <v>7615.7</v>
      </c>
      <c r="E35" s="28"/>
      <c r="F35" s="1"/>
      <c r="G35" s="19"/>
      <c r="H35" s="3"/>
      <c r="I35" s="28"/>
      <c r="J35" s="19"/>
      <c r="K35" s="49" t="s">
        <v>79</v>
      </c>
      <c r="L35" s="50">
        <f>+SUMIF('[2]Projects &amp; Grants '!$A$10:$A$18,K35,'[2]Projects &amp; Grants '!$B$10:$B$18)</f>
        <v>750</v>
      </c>
      <c r="M35" s="51">
        <f>+SUMIF('[2]Projects &amp; Grants '!$A$10:$A$18,$K35,'[2]Projects &amp; Grants '!$D$10:$D$18)</f>
        <v>668.4</v>
      </c>
      <c r="N35" s="52">
        <f t="shared" si="0"/>
        <v>81.6</v>
      </c>
      <c r="O35" s="53"/>
    </row>
    <row r="36" ht="21" spans="1:15">
      <c r="A36" s="1"/>
      <c r="B36" s="19"/>
      <c r="C36" s="3" t="s">
        <v>80</v>
      </c>
      <c r="D36" s="29">
        <f>D33-D35</f>
        <v>32474.06</v>
      </c>
      <c r="E36" s="29"/>
      <c r="F36" s="1"/>
      <c r="G36" s="19"/>
      <c r="H36" s="3"/>
      <c r="I36" s="28"/>
      <c r="J36" s="19"/>
      <c r="K36" s="49" t="s">
        <v>61</v>
      </c>
      <c r="L36" s="50">
        <f>+SUMIF('[2]Projects &amp; Grants '!$A$10:$A$18,K36,'[2]Projects &amp; Grants '!$B$10:$B$18)</f>
        <v>750</v>
      </c>
      <c r="M36" s="51">
        <f>+SUMIF('[2]Projects &amp; Grants '!$A$10:$A$18,$K36,'[2]Projects &amp; Grants '!$D$10:$D$18)</f>
        <v>1618.17</v>
      </c>
      <c r="N36" s="52">
        <f t="shared" si="0"/>
        <v>-868.17</v>
      </c>
      <c r="O36" s="53"/>
    </row>
    <row r="37" ht="21" spans="1:15">
      <c r="A37" s="1"/>
      <c r="B37" s="19"/>
      <c r="C37" s="30" t="s">
        <v>81</v>
      </c>
      <c r="D37" s="18"/>
      <c r="E37" s="18"/>
      <c r="F37" s="1"/>
      <c r="G37" s="1"/>
      <c r="H37" s="30"/>
      <c r="I37" s="28"/>
      <c r="J37" s="19"/>
      <c r="K37" s="49"/>
      <c r="L37" s="50">
        <f>+SUMIF('[2]Projects &amp; Grants '!$A$10:$A$18,K37,'[2]Projects &amp; Grants '!$B$10:$B$18)</f>
        <v>0</v>
      </c>
      <c r="M37" s="51">
        <f>+SUMIF('[2]Projects &amp; Grants '!$A$10:$A$18,$K37,'[2]Projects &amp; Grants '!$D$10:$D$18)</f>
        <v>0</v>
      </c>
      <c r="N37" s="52">
        <f t="shared" si="0"/>
        <v>0</v>
      </c>
      <c r="O37" s="53"/>
    </row>
    <row r="38" ht="21" spans="1:15">
      <c r="A38" s="1"/>
      <c r="B38" s="19"/>
      <c r="C38" s="19"/>
      <c r="D38" s="18"/>
      <c r="E38" s="18"/>
      <c r="F38" s="1"/>
      <c r="G38" s="1"/>
      <c r="H38" s="19"/>
      <c r="I38" s="28"/>
      <c r="J38" s="19"/>
      <c r="K38" s="49"/>
      <c r="L38" s="50">
        <f>+SUMIF('[2]Projects &amp; Grants '!$A$10:$A$18,K38,'[2]Projects &amp; Grants '!$B$10:$B$18)</f>
        <v>0</v>
      </c>
      <c r="M38" s="51">
        <f>+SUMIF('[2]Projects &amp; Grants '!$A$10:$A$18,$K38,'[2]Projects &amp; Grants '!$D$10:$D$18)</f>
        <v>0</v>
      </c>
      <c r="N38" s="52">
        <f t="shared" si="0"/>
        <v>0</v>
      </c>
      <c r="O38" s="53"/>
    </row>
    <row r="39" ht="21" spans="1:15">
      <c r="A39" s="1"/>
      <c r="B39" s="19"/>
      <c r="C39" s="25" t="s">
        <v>82</v>
      </c>
      <c r="D39" s="18"/>
      <c r="E39" s="18"/>
      <c r="F39" s="1"/>
      <c r="G39" s="1"/>
      <c r="H39" s="27"/>
      <c r="I39" s="28"/>
      <c r="J39" s="19"/>
      <c r="K39" s="54"/>
      <c r="L39" s="50">
        <f>+SUMIF('[2]Projects &amp; Grants '!$A$10:$A$18,K39,'[2]Projects &amp; Grants '!$B$10:$B$18)</f>
        <v>0</v>
      </c>
      <c r="M39" s="51">
        <f>+SUMIF('[2]Projects &amp; Grants '!$A$10:$A$18,$K39,'[2]Projects &amp; Grants '!$D$10:$D$18)</f>
        <v>0</v>
      </c>
      <c r="N39" s="52">
        <f t="shared" si="0"/>
        <v>0</v>
      </c>
      <c r="O39" s="53"/>
    </row>
    <row r="40" ht="21" spans="1:15">
      <c r="A40" s="1"/>
      <c r="B40" s="19"/>
      <c r="C40" s="3" t="s">
        <v>83</v>
      </c>
      <c r="D40" s="28">
        <f>SUM(D36)</f>
        <v>32474.06</v>
      </c>
      <c r="E40" s="28"/>
      <c r="F40" s="1"/>
      <c r="G40" s="31"/>
      <c r="H40" s="3"/>
      <c r="I40" s="28"/>
      <c r="J40" s="1"/>
      <c r="K40" s="54"/>
      <c r="L40" s="50">
        <f>+SUMIF('[2]Projects &amp; Grants '!$A$10:$A$18,K40,'[2]Projects &amp; Grants '!$B$10:$B$18)</f>
        <v>0</v>
      </c>
      <c r="M40" s="51">
        <f>+SUMIF('[2]Projects &amp; Grants '!$A$10:$A$18,$K40,'[2]Projects &amp; Grants '!$D$10:$D$18)</f>
        <v>0</v>
      </c>
      <c r="N40" s="52">
        <f t="shared" si="0"/>
        <v>0</v>
      </c>
      <c r="O40" s="53"/>
    </row>
    <row r="41" ht="21.75" spans="1:15">
      <c r="A41" s="1"/>
      <c r="B41" s="19"/>
      <c r="C41" s="3" t="s">
        <v>84</v>
      </c>
      <c r="D41" s="32">
        <v>35748.08</v>
      </c>
      <c r="E41" s="32"/>
      <c r="F41" s="1"/>
      <c r="G41" s="1"/>
      <c r="H41" s="1"/>
      <c r="I41" s="31"/>
      <c r="J41" s="1"/>
      <c r="K41" s="55"/>
      <c r="L41" s="56">
        <f>+SUMIF('[2]Projects &amp; Grants '!$A$10:$A$18,K41,'[2]Projects &amp; Grants '!$B$10:$B$18)</f>
        <v>0</v>
      </c>
      <c r="M41" s="57">
        <f>+SUMIF('[2]Projects &amp; Grants '!$A$10:$A$18,$K41,'[2]Projects &amp; Grants '!$D$10:$D$18)</f>
        <v>0</v>
      </c>
      <c r="N41" s="58">
        <f t="shared" si="0"/>
        <v>0</v>
      </c>
      <c r="O41" s="53"/>
    </row>
    <row r="42" ht="21" spans="1:15">
      <c r="A42" s="1"/>
      <c r="B42" s="1"/>
      <c r="C42" s="19"/>
      <c r="D42" s="10"/>
      <c r="E42" s="10"/>
      <c r="F42" s="1"/>
      <c r="G42" s="1"/>
      <c r="H42" s="1"/>
      <c r="I42" s="1"/>
      <c r="J42" s="1"/>
      <c r="K42" s="1"/>
      <c r="L42" s="1"/>
      <c r="M42" s="1"/>
      <c r="N42" s="1"/>
      <c r="O42" s="53"/>
    </row>
  </sheetData>
  <mergeCells count="3">
    <mergeCell ref="B1:N1"/>
    <mergeCell ref="G4:N4"/>
    <mergeCell ref="K30:N30"/>
  </mergeCells>
  <dataValidations count="5">
    <dataValidation type="list" allowBlank="1" showInputMessage="1" showErrorMessage="1" sqref="K32:N41">
      <formula1>'[2]Projects &amp; Grants '!#REF!</formula1>
    </dataValidation>
    <dataValidation type="list" allowBlank="1" showInputMessage="1" showErrorMessage="1" sqref="J6:J26 J28:J29">
      <formula1>'[2]Cost Centre'!#REF!</formula1>
    </dataValidation>
    <dataValidation type="list" allowBlank="1" showInputMessage="1" showErrorMessage="1" sqref="H6:H26 H28:H29">
      <formula1>[2]Category!#REF!</formula1>
    </dataValidation>
    <dataValidation type="list" allowBlank="1" showInputMessage="1" showErrorMessage="1" sqref="C7:C26">
      <formula1>'[2]Income '!#REF!</formula1>
    </dataValidation>
    <dataValidation type="list" allowBlank="1" showInputMessage="1" showErrorMessage="1" sqref="J30:J31">
      <formula1>[1]Category!#REF!</formula1>
    </dataValidation>
  </dataValidations>
  <pageMargins left="0.75" right="0.75" top="1" bottom="1" header="0.5" footer="0.5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conma</dc:creator>
  <cp:lastModifiedBy>conma</cp:lastModifiedBy>
  <dcterms:created xsi:type="dcterms:W3CDTF">2022-05-13T10:04:01Z</dcterms:created>
  <dcterms:modified xsi:type="dcterms:W3CDTF">2022-05-13T10:22:08Z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981BC80E924D4D46AAD67B3E6183AB94</vt:lpwstr>
  </property>
  <property fmtid="{D5CDD505-2E9C-101B-9397-08002B2CF9AE}" pid="3" name="KSOProductBuildVer">
    <vt:lpwstr>2057-11.2.0.11130</vt:lpwstr>
  </property>
</Properties>
</file>